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40" windowWidth="17055" windowHeight="9285" activeTab="1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66" i="1"/>
  <c r="J66" s="1"/>
  <c r="I65"/>
  <c r="I64"/>
  <c r="I55"/>
  <c r="I58"/>
  <c r="I57"/>
  <c r="I53"/>
  <c r="I34"/>
  <c r="I33"/>
  <c r="AZ26" i="2"/>
  <c r="AB26"/>
  <c r="K40" i="1"/>
  <c r="K28"/>
  <c r="K58"/>
  <c r="J58"/>
  <c r="K61"/>
  <c r="K59"/>
  <c r="K57"/>
  <c r="K56"/>
  <c r="K55"/>
  <c r="K53"/>
  <c r="J61"/>
  <c r="J59"/>
  <c r="J57"/>
  <c r="J56"/>
  <c r="J55"/>
  <c r="J53"/>
  <c r="J65"/>
  <c r="I48"/>
  <c r="J67"/>
  <c r="J68"/>
  <c r="I67"/>
  <c r="I61"/>
  <c r="I59"/>
  <c r="I56"/>
  <c r="J63" l="1"/>
  <c r="J33" s="1"/>
  <c r="I63"/>
  <c r="I69"/>
  <c r="I72"/>
  <c r="I75"/>
  <c r="I52"/>
  <c r="I31"/>
  <c r="I28" s="1"/>
  <c r="I40" l="1"/>
  <c r="J69"/>
  <c r="J40" s="1"/>
  <c r="K69"/>
  <c r="K75"/>
  <c r="J75"/>
  <c r="K72"/>
  <c r="J72"/>
  <c r="K63"/>
  <c r="K33" s="1"/>
  <c r="J52"/>
  <c r="K52"/>
  <c r="J34" l="1"/>
  <c r="J31" s="1"/>
  <c r="J28" s="1"/>
  <c r="K34"/>
  <c r="K31" s="1"/>
</calcChain>
</file>

<file path=xl/sharedStrings.xml><?xml version="1.0" encoding="utf-8"?>
<sst xmlns="http://schemas.openxmlformats.org/spreadsheetml/2006/main" count="363" uniqueCount="145">
  <si>
    <t>Наименование показателя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</si>
  <si>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</si>
  <si>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</si>
  <si>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</si>
  <si>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</si>
  <si>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</si>
  <si>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</si>
  <si>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Наименование муниципального учреждения (подразделения)</t>
  </si>
  <si>
    <t>Муниципальное бюджетное учреждение "Борский культурный центр"</t>
  </si>
  <si>
    <t>ИНН/КПП</t>
  </si>
  <si>
    <t>4701001962/471501001</t>
  </si>
  <si>
    <t>Единица измереия: руб.</t>
  </si>
  <si>
    <t>Наименование органа, осуществляющего функции и полномочия учредителя</t>
  </si>
  <si>
    <t>Администрация Борского сельского поселения Бокситогорского муниципального района</t>
  </si>
  <si>
    <t>Адрес факт. местонахождения муниципального учреждения (подразделения)</t>
  </si>
  <si>
    <t>187643, Лен. область, Бокситогорский р-н, д. Бор, д.38</t>
  </si>
  <si>
    <t xml:space="preserve">           (наименование должности лица, утверждающего документ)</t>
  </si>
  <si>
    <t>I. Сведения о деятельности муниципального учреждения</t>
  </si>
  <si>
    <t>II. Показатели финансового состояния учреждеия</t>
  </si>
  <si>
    <t>на выполнение услуги</t>
  </si>
  <si>
    <t>на содержание имущества</t>
  </si>
  <si>
    <t xml:space="preserve">Начисления на выплаты по оплате труда </t>
  </si>
  <si>
    <t>Прочие работы, услуги</t>
  </si>
  <si>
    <t>Руководитель муниципального учреждения</t>
  </si>
  <si>
    <t>(подразделения)</t>
  </si>
  <si>
    <t>Н.В.Василькова</t>
  </si>
  <si>
    <t xml:space="preserve">(подпись) </t>
  </si>
  <si>
    <t>(уполномоченное лицо)</t>
  </si>
  <si>
    <t>Заместитель руководителя муниципального учреждения</t>
  </si>
  <si>
    <t>(подразделения) по финансовым вопросам</t>
  </si>
  <si>
    <t xml:space="preserve">Главный бухгалтер муниципального учреждения </t>
  </si>
  <si>
    <t>Исполнитель</t>
  </si>
  <si>
    <t>тел.:(81366)29741</t>
  </si>
  <si>
    <t>О.Н.Писарева</t>
  </si>
  <si>
    <t>"________"________________________________20____год</t>
  </si>
  <si>
    <t>Борского сельского поселения</t>
  </si>
  <si>
    <t>"__________"_____________________ 20____ г.</t>
  </si>
  <si>
    <t>Код субсидии</t>
  </si>
  <si>
    <t>Код вида расходов</t>
  </si>
  <si>
    <t>Отраслевой код</t>
  </si>
  <si>
    <t>КВФО</t>
  </si>
  <si>
    <t>Доходы всего:</t>
  </si>
  <si>
    <t>Поступления от иной, приносящей доход деятельности</t>
  </si>
  <si>
    <t>Ц/субсидии -приобретение оборудования</t>
  </si>
  <si>
    <t>Субсидии на выполнение государственного (муниципального) задания</t>
  </si>
  <si>
    <t>Ц/субсидии по Указам Президента от 07.05.2012 № 597</t>
  </si>
  <si>
    <t>Ц/субсидии обл. б-та на обеспечение стимул. выплат</t>
  </si>
  <si>
    <t>Планируемый остаток средств на начало планируемого года</t>
  </si>
  <si>
    <t>000</t>
  </si>
  <si>
    <t>000000500</t>
  </si>
  <si>
    <t>006100000</t>
  </si>
  <si>
    <t>006100001</t>
  </si>
  <si>
    <t>006.0000.0000000.510</t>
  </si>
  <si>
    <t>Всего 1-ый год планирования</t>
  </si>
  <si>
    <t>Всего 2-ой год планирования</t>
  </si>
  <si>
    <t>Всего 3-ий год планирования</t>
  </si>
  <si>
    <t>Расходы всего</t>
  </si>
  <si>
    <t>006101001</t>
  </si>
  <si>
    <t>006101145</t>
  </si>
  <si>
    <t>006101339</t>
  </si>
  <si>
    <t>006.0000.0000000.130</t>
  </si>
  <si>
    <t>006.0000.0000000.180</t>
  </si>
  <si>
    <t>Заработная плата</t>
  </si>
  <si>
    <t>Иные выплаты, не запрещенные законодательством</t>
  </si>
  <si>
    <t>Услуги связи</t>
  </si>
  <si>
    <t>Транспортные услуги</t>
  </si>
  <si>
    <t>Коммунальные услуги</t>
  </si>
  <si>
    <t>Работы, услуги по содержанию имщества</t>
  </si>
  <si>
    <t>Увеличение стоимости основных средств</t>
  </si>
  <si>
    <t>Прочие расходы</t>
  </si>
  <si>
    <t>Увеличение стоимости материальных запасов</t>
  </si>
  <si>
    <t>111</t>
  </si>
  <si>
    <t>112</t>
  </si>
  <si>
    <t>119</t>
  </si>
  <si>
    <t>244</t>
  </si>
  <si>
    <t>006.0000.0000000.211</t>
  </si>
  <si>
    <t>006.0000.0000000.212</t>
  </si>
  <si>
    <t>006.0000.0000000.213</t>
  </si>
  <si>
    <t>006.0000.0000000.221</t>
  </si>
  <si>
    <t>006.0000.0000000.222</t>
  </si>
  <si>
    <t>006.0000.0000000.223</t>
  </si>
  <si>
    <t>006.0000.0000000.225</t>
  </si>
  <si>
    <t>006.0000.0000000.226</t>
  </si>
  <si>
    <t>006.0000.0000000.290</t>
  </si>
  <si>
    <t>006.0000.0000000.310</t>
  </si>
  <si>
    <t>006.0000.0000000.340</t>
  </si>
  <si>
    <t>2</t>
  </si>
  <si>
    <t>4</t>
  </si>
  <si>
    <t>5</t>
  </si>
  <si>
    <t>006.0000.0000000.120</t>
  </si>
  <si>
    <t>Доходы от собственности</t>
  </si>
  <si>
    <t>851</t>
  </si>
  <si>
    <t>852</t>
  </si>
  <si>
    <t>Субсидии на приобретение оборудования</t>
  </si>
  <si>
    <t>Таблица 2.1</t>
  </si>
  <si>
    <t>Показатели выплат по расходам на закупку товаров, работ, услуг учреждения (подразделения)</t>
  </si>
  <si>
    <t>на</t>
  </si>
  <si>
    <t>г.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</si>
  <si>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</si>
  <si>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</si>
  <si>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</si>
  <si>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</si>
  <si>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</si>
  <si>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</si>
  <si>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</si>
  <si>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</si>
  <si>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</si>
  <si>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</si>
  <si>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</si>
  <si>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</si>
  <si>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</si>
  <si>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</si>
  <si>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</si>
  <si>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</si>
  <si>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</si>
  <si>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</si>
  <si>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</si>
  <si>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</si>
  <si>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</si>
  <si>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</si>
  <si>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</si>
  <si>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</si>
  <si>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</si>
  <si>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</si>
  <si>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</si>
  <si>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</si>
  <si>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</si>
  <si>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</si>
  <si>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</si>
  <si>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</si>
  <si>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</si>
  <si>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</si>
  <si>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</si>
  <si>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</si>
  <si>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</si>
  <si>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</si>
  <si>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</si>
  <si>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</si>
  <si>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2017</t>
  </si>
  <si>
    <t>КОСГУ</t>
  </si>
  <si>
    <t xml:space="preserve">на 2018 год </t>
  </si>
  <si>
    <t>"_____" ______________ 2018г.</t>
  </si>
  <si>
    <t>Т.В.Гарипова</t>
  </si>
  <si>
    <t>В.Н.Сумерин</t>
  </si>
  <si>
    <t xml:space="preserve">Заместитель главы администрации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</si>
</sst>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justify" vertical="top"/>
    </xf>
    <xf numFmtId="0" fontId="0" fillId="0" borderId="0" xfId="0" applyAlignmen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Border="1"/>
    <xf numFmtId="0" fontId="0" fillId="0" borderId="19" xfId="0" applyFill="1" applyBorder="1"/>
    <xf numFmtId="0" fontId="0" fillId="0" borderId="21" xfId="0" applyFont="1" applyFill="1" applyBorder="1"/>
    <xf numFmtId="0" fontId="0" fillId="0" borderId="19" xfId="0" applyFont="1" applyFill="1" applyBorder="1"/>
    <xf numFmtId="0" fontId="0" fillId="0" borderId="21" xfId="0" applyFill="1" applyBorder="1"/>
    <xf numFmtId="0" fontId="4" fillId="0" borderId="0" xfId="0" applyFont="1" applyAlignment="1">
      <alignment horizontal="center"/>
    </xf>
    <xf numFmtId="0" fontId="0" fillId="0" borderId="17" xfId="0" applyFill="1" applyBorder="1" applyAlignment="1">
      <alignment horizontal="justify"/>
    </xf>
    <xf numFmtId="0" fontId="0" fillId="0" borderId="0" xfId="0" applyBorder="1" applyAlignment="1"/>
    <xf numFmtId="0" fontId="1" fillId="0" borderId="21" xfId="0" applyFont="1" applyFill="1" applyBorder="1" applyAlignment="1">
      <alignment horizontal="center"/>
    </xf>
    <xf numFmtId="0" fontId="0" fillId="0" borderId="10" xfId="0" applyFont="1" applyBorder="1"/>
    <xf numFmtId="0" fontId="0" fillId="0" borderId="21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0" borderId="9" xfId="0" applyFont="1" applyBorder="1"/>
    <xf numFmtId="49" fontId="0" fillId="0" borderId="11" xfId="0" applyNumberFormat="1" applyBorder="1" applyAlignment="1">
      <alignment vertical="top"/>
    </xf>
    <xf numFmtId="49" fontId="0" fillId="0" borderId="5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Font="1" applyBorder="1"/>
    <xf numFmtId="49" fontId="0" fillId="0" borderId="3" xfId="0" applyNumberFormat="1" applyBorder="1"/>
    <xf numFmtId="0" fontId="0" fillId="0" borderId="3" xfId="0" applyFill="1" applyBorder="1"/>
    <xf numFmtId="49" fontId="0" fillId="0" borderId="1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/>
    <xf numFmtId="49" fontId="0" fillId="0" borderId="12" xfId="0" applyNumberFormat="1" applyBorder="1" applyAlignment="1"/>
    <xf numFmtId="2" fontId="0" fillId="0" borderId="11" xfId="0" applyNumberFormat="1" applyBorder="1" applyAlignment="1">
      <alignment horizontal="right" vertical="top"/>
    </xf>
    <xf numFmtId="2" fontId="1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0" fillId="0" borderId="4" xfId="0" applyNumberFormat="1" applyBorder="1"/>
    <xf numFmtId="49" fontId="0" fillId="0" borderId="3" xfId="0" applyNumberFormat="1" applyBorder="1" applyAlignment="1"/>
    <xf numFmtId="2" fontId="0" fillId="0" borderId="12" xfId="0" applyNumberFormat="1" applyBorder="1" applyAlignment="1">
      <alignment horizontal="right"/>
    </xf>
    <xf numFmtId="0" fontId="0" fillId="0" borderId="24" xfId="0" applyFill="1" applyBorder="1" applyAlignment="1">
      <alignment horizontal="justify"/>
    </xf>
    <xf numFmtId="0" fontId="0" fillId="0" borderId="25" xfId="0" applyBorder="1"/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/>
    <xf numFmtId="49" fontId="0" fillId="0" borderId="27" xfId="0" applyNumberFormat="1" applyBorder="1" applyAlignment="1">
      <alignment horizontal="center"/>
    </xf>
    <xf numFmtId="49" fontId="0" fillId="0" borderId="26" xfId="0" applyNumberFormat="1" applyBorder="1" applyAlignment="1">
      <alignment vertical="top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0" fillId="0" borderId="29" xfId="0" applyFill="1" applyBorder="1"/>
    <xf numFmtId="0" fontId="0" fillId="0" borderId="30" xfId="0" applyBorder="1"/>
    <xf numFmtId="49" fontId="0" fillId="0" borderId="30" xfId="0" applyNumberFormat="1" applyBorder="1" applyAlignment="1">
      <alignment horizontal="center"/>
    </xf>
    <xf numFmtId="49" fontId="0" fillId="0" borderId="30" xfId="0" applyNumberFormat="1" applyBorder="1"/>
    <xf numFmtId="49" fontId="0" fillId="0" borderId="31" xfId="0" applyNumberFormat="1" applyBorder="1" applyAlignment="1">
      <alignment vertical="top"/>
    </xf>
    <xf numFmtId="2" fontId="0" fillId="0" borderId="30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0" fontId="0" fillId="0" borderId="15" xfId="0" applyFill="1" applyBorder="1" applyAlignment="1">
      <alignment horizontal="justify"/>
    </xf>
    <xf numFmtId="0" fontId="0" fillId="0" borderId="9" xfId="0" applyBorder="1"/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 applyAlignment="1">
      <alignment horizontal="center"/>
    </xf>
    <xf numFmtId="2" fontId="0" fillId="0" borderId="0" xfId="0" applyNumberFormat="1"/>
    <xf numFmtId="1" fontId="0" fillId="0" borderId="0" xfId="0" applyNumberFormat="1" applyFont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right"/>
    </xf>
    <xf numFmtId="49" fontId="0" fillId="0" borderId="12" xfId="0" applyNumberFormat="1" applyBorder="1"/>
    <xf numFmtId="49" fontId="0" fillId="0" borderId="27" xfId="0" applyNumberFormat="1" applyBorder="1"/>
    <xf numFmtId="2" fontId="0" fillId="2" borderId="11" xfId="0" applyNumberFormat="1" applyFill="1" applyBorder="1" applyAlignment="1">
      <alignment horizontal="right"/>
    </xf>
    <xf numFmtId="2" fontId="0" fillId="2" borderId="11" xfId="0" applyNumberFormat="1" applyFont="1" applyFill="1" applyBorder="1" applyAlignment="1">
      <alignment horizontal="right"/>
    </xf>
    <xf numFmtId="2" fontId="0" fillId="2" borderId="4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0" borderId="17" xfId="0" applyFont="1" applyFill="1" applyBorder="1" applyAlignment="1">
      <alignment horizontal="justify"/>
    </xf>
    <xf numFmtId="0" fontId="0" fillId="0" borderId="6" xfId="0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35" xfId="0" applyFont="1" applyFill="1" applyBorder="1" applyAlignment="1">
      <alignment horizontal="justify"/>
    </xf>
    <xf numFmtId="0" fontId="0" fillId="0" borderId="4" xfId="0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ont="1" applyFill="1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21" xfId="0" applyFill="1" applyBorder="1" applyAlignment="1">
      <alignment horizontal="justify"/>
    </xf>
    <xf numFmtId="0" fontId="0" fillId="0" borderId="10" xfId="0" applyBorder="1" applyAlignment="1"/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Fill="1" applyBorder="1" applyAlignment="1">
      <alignment horizontal="justify"/>
    </xf>
    <xf numFmtId="0" fontId="0" fillId="0" borderId="21" xfId="0" applyFont="1" applyFill="1" applyBorder="1" applyAlignment="1">
      <alignment horizontal="justify"/>
    </xf>
    <xf numFmtId="0" fontId="0" fillId="0" borderId="10" xfId="0" applyFont="1" applyBorder="1" applyAlignment="1"/>
    <xf numFmtId="0" fontId="0" fillId="0" borderId="17" xfId="0" applyFont="1" applyBorder="1" applyAlignment="1">
      <alignment horizontal="justify"/>
    </xf>
    <xf numFmtId="0" fontId="0" fillId="0" borderId="6" xfId="0" applyFont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0" borderId="8" xfId="0" applyFont="1" applyBorder="1" applyAlignment="1">
      <alignment horizontal="justify"/>
    </xf>
    <xf numFmtId="0" fontId="1" fillId="0" borderId="15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5" fillId="0" borderId="3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6" xfId="0" applyFont="1" applyBorder="1" applyAlignment="1">
      <alignment horizontal="left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49" fontId="5" fillId="0" borderId="21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49" fontId="5" fillId="0" borderId="24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opLeftCell="A52" workbookViewId="0">
      <selection activeCell="I69" sqref="I69"/>
    </sheetView>
  </sheetViews>
  <sheetFormatPr defaultRowHeight="15"/>
  <cols>
    <col min="1" max="1" width="31" customWidth="1"/>
    <col min="2" max="2" width="5" customWidth="1"/>
    <col min="3" max="3" width="10" customWidth="1"/>
    <col min="4" max="5" width="10.140625" customWidth="1"/>
    <col min="6" max="6" width="7.28515625" customWidth="1"/>
    <col min="7" max="7" width="22" customWidth="1"/>
    <col min="8" max="8" width="5.85546875" customWidth="1"/>
    <col min="9" max="9" width="14.5703125" customWidth="1"/>
    <col min="10" max="10" width="13.42578125" customWidth="1"/>
    <col min="11" max="11" width="12.28515625" customWidth="1"/>
    <col min="13" max="13" width="11" customWidth="1"/>
  </cols>
  <sheetData>
    <row r="1" spans="1:11">
      <c r="I1" s="124" t="s">
        <v>3</v>
      </c>
      <c r="J1" s="124"/>
      <c r="K1" s="124"/>
    </row>
    <row r="2" spans="1:11">
      <c r="I2" s="124" t="s">
        <v>144</v>
      </c>
      <c r="J2" s="124"/>
      <c r="K2" s="124"/>
    </row>
    <row r="3" spans="1:11">
      <c r="I3" s="125" t="s">
        <v>35</v>
      </c>
      <c r="J3" s="125"/>
      <c r="K3" s="125"/>
    </row>
    <row r="4" spans="1:11" ht="9.75" customHeight="1">
      <c r="I4" s="5" t="s">
        <v>16</v>
      </c>
    </row>
    <row r="5" spans="1:11">
      <c r="I5" s="4"/>
      <c r="J5" s="123" t="s">
        <v>143</v>
      </c>
      <c r="K5" s="123"/>
    </row>
    <row r="6" spans="1:11" ht="10.5" customHeight="1">
      <c r="I6" s="6" t="s">
        <v>4</v>
      </c>
      <c r="J6" s="128" t="s">
        <v>5</v>
      </c>
      <c r="K6" s="128"/>
    </row>
    <row r="7" spans="1:11">
      <c r="I7" s="124" t="s">
        <v>36</v>
      </c>
      <c r="J7" s="124"/>
      <c r="K7" s="124"/>
    </row>
    <row r="8" spans="1:11" ht="15.75">
      <c r="A8" s="129" t="s">
        <v>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5.75">
      <c r="A9" s="129" t="s">
        <v>140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.5" customHeight="1">
      <c r="I10" s="3"/>
      <c r="J10" s="22"/>
      <c r="K10" s="22"/>
    </row>
    <row r="11" spans="1:11">
      <c r="A11" s="126" t="s">
        <v>141</v>
      </c>
      <c r="B11" s="126"/>
      <c r="C11" s="126"/>
      <c r="D11" s="126"/>
      <c r="E11" s="126"/>
      <c r="F11" s="126"/>
      <c r="G11" s="126"/>
      <c r="H11" s="126"/>
      <c r="I11" s="126"/>
      <c r="J11" s="124"/>
      <c r="K11" s="124"/>
    </row>
    <row r="12" spans="1:11" ht="1.5" customHeight="1">
      <c r="A12" s="127" t="s">
        <v>7</v>
      </c>
      <c r="B12" s="1"/>
      <c r="C12" s="127" t="s">
        <v>8</v>
      </c>
      <c r="D12" s="127"/>
      <c r="E12" s="127"/>
      <c r="F12" s="127"/>
      <c r="G12" s="127"/>
      <c r="H12" s="127"/>
      <c r="I12" s="124"/>
      <c r="J12" s="124"/>
      <c r="K12" s="124"/>
    </row>
    <row r="13" spans="1:11">
      <c r="A13" s="124"/>
      <c r="B13" s="3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>
      <c r="A14" s="124"/>
      <c r="B14" s="3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24.75" customHeight="1">
      <c r="A15" t="s">
        <v>9</v>
      </c>
      <c r="C15" s="124" t="s">
        <v>10</v>
      </c>
      <c r="D15" s="124"/>
      <c r="E15" s="124"/>
      <c r="F15" s="124"/>
      <c r="G15" s="124"/>
      <c r="H15" s="124"/>
      <c r="I15" s="124"/>
      <c r="J15" s="22"/>
      <c r="K15" s="22"/>
    </row>
    <row r="16" spans="1:11" ht="13.5" customHeight="1">
      <c r="A16" t="s">
        <v>11</v>
      </c>
      <c r="I16" s="3"/>
      <c r="J16" s="22"/>
      <c r="K16" s="22"/>
    </row>
    <row r="17" spans="1:11" ht="45">
      <c r="A17" s="2" t="s">
        <v>12</v>
      </c>
      <c r="B17" s="2"/>
      <c r="C17" s="127" t="s">
        <v>13</v>
      </c>
      <c r="D17" s="127"/>
      <c r="E17" s="127"/>
      <c r="F17" s="127"/>
      <c r="G17" s="127"/>
      <c r="H17" s="127"/>
      <c r="I17" s="124"/>
      <c r="J17" s="124"/>
      <c r="K17" s="124"/>
    </row>
    <row r="18" spans="1:11" ht="45">
      <c r="A18" s="1" t="s">
        <v>14</v>
      </c>
      <c r="B18" s="1"/>
      <c r="C18" s="127" t="s">
        <v>15</v>
      </c>
      <c r="D18" s="127"/>
      <c r="E18" s="127"/>
      <c r="F18" s="127"/>
      <c r="G18" s="127"/>
      <c r="H18" s="127"/>
      <c r="I18" s="124"/>
      <c r="J18" s="124"/>
      <c r="K18" s="124"/>
    </row>
    <row r="19" spans="1:11">
      <c r="A19" s="110" t="s">
        <v>17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7.5" hidden="1" customHeight="1">
      <c r="A20" s="61"/>
      <c r="B20" s="61"/>
      <c r="C20" s="61"/>
      <c r="D20" s="61"/>
      <c r="E20" s="98"/>
      <c r="F20" s="61"/>
      <c r="G20" s="61"/>
      <c r="H20" s="61"/>
      <c r="I20" s="61"/>
      <c r="J20" s="61"/>
      <c r="K20" s="61"/>
    </row>
    <row r="21" spans="1:11">
      <c r="A21" s="110" t="s">
        <v>18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2.75" customHeight="1">
      <c r="A22" s="134" t="s">
        <v>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>
      <c r="A23" s="135" t="s">
        <v>0</v>
      </c>
      <c r="B23" s="136"/>
      <c r="C23" s="111" t="s">
        <v>1</v>
      </c>
      <c r="D23" s="111" t="s">
        <v>37</v>
      </c>
      <c r="E23" s="119" t="s">
        <v>139</v>
      </c>
      <c r="F23" s="111" t="s">
        <v>38</v>
      </c>
      <c r="G23" s="111" t="s">
        <v>39</v>
      </c>
      <c r="H23" s="111" t="s">
        <v>40</v>
      </c>
      <c r="I23" s="111" t="s">
        <v>53</v>
      </c>
      <c r="J23" s="111" t="s">
        <v>54</v>
      </c>
      <c r="K23" s="111" t="s">
        <v>55</v>
      </c>
    </row>
    <row r="24" spans="1:11" ht="75.75" customHeight="1">
      <c r="A24" s="135"/>
      <c r="B24" s="136"/>
      <c r="C24" s="113"/>
      <c r="D24" s="113"/>
      <c r="E24" s="113"/>
      <c r="F24" s="113"/>
      <c r="G24" s="113"/>
      <c r="H24" s="113"/>
      <c r="I24" s="112"/>
      <c r="J24" s="112"/>
      <c r="K24" s="112"/>
    </row>
    <row r="25" spans="1:11">
      <c r="A25" s="144" t="s">
        <v>47</v>
      </c>
      <c r="B25" s="145"/>
      <c r="C25" s="60" t="s">
        <v>48</v>
      </c>
      <c r="D25" s="28" t="s">
        <v>49</v>
      </c>
      <c r="E25" s="28"/>
      <c r="F25" s="28"/>
      <c r="G25" s="28" t="s">
        <v>52</v>
      </c>
      <c r="H25" s="28"/>
      <c r="I25" s="43">
        <v>0</v>
      </c>
      <c r="J25" s="43">
        <v>0</v>
      </c>
      <c r="K25" s="43">
        <v>0</v>
      </c>
    </row>
    <row r="26" spans="1:11">
      <c r="A26" s="146"/>
      <c r="B26" s="147"/>
      <c r="C26" s="60" t="s">
        <v>48</v>
      </c>
      <c r="D26" s="28" t="s">
        <v>50</v>
      </c>
      <c r="E26" s="28"/>
      <c r="F26" s="28"/>
      <c r="G26" s="28" t="s">
        <v>52</v>
      </c>
      <c r="H26" s="28"/>
      <c r="I26" s="43">
        <v>0</v>
      </c>
      <c r="J26" s="43">
        <v>0</v>
      </c>
      <c r="K26" s="43">
        <v>0</v>
      </c>
    </row>
    <row r="27" spans="1:11">
      <c r="A27" s="148"/>
      <c r="B27" s="149"/>
      <c r="C27" s="60" t="s">
        <v>48</v>
      </c>
      <c r="D27" s="28" t="s">
        <v>51</v>
      </c>
      <c r="E27" s="28"/>
      <c r="F27" s="28"/>
      <c r="G27" s="28" t="s">
        <v>52</v>
      </c>
      <c r="H27" s="28"/>
      <c r="I27" s="43">
        <v>0</v>
      </c>
      <c r="J27" s="43">
        <v>0</v>
      </c>
      <c r="K27" s="43">
        <v>0</v>
      </c>
    </row>
    <row r="28" spans="1:11">
      <c r="A28" s="23" t="s">
        <v>41</v>
      </c>
      <c r="B28" s="8"/>
      <c r="C28" s="13"/>
      <c r="D28" s="13"/>
      <c r="E28" s="13"/>
      <c r="F28" s="13"/>
      <c r="G28" s="13"/>
      <c r="H28" s="13"/>
      <c r="I28" s="44">
        <f>I29+I30+I31+I35+I36+I37+I38</f>
        <v>10764352</v>
      </c>
      <c r="J28" s="44">
        <f t="shared" ref="J28:K28" si="0">J29+J30+J31+J35+J36+J37+J38</f>
        <v>9066368.3000000007</v>
      </c>
      <c r="K28" s="44">
        <f t="shared" si="0"/>
        <v>6865256</v>
      </c>
    </row>
    <row r="29" spans="1:11">
      <c r="A29" s="138" t="s">
        <v>42</v>
      </c>
      <c r="B29" s="139"/>
      <c r="C29" s="29" t="s">
        <v>48</v>
      </c>
      <c r="D29" s="29" t="s">
        <v>49</v>
      </c>
      <c r="E29" s="29"/>
      <c r="F29" s="29"/>
      <c r="G29" s="28" t="s">
        <v>60</v>
      </c>
      <c r="H29" s="29"/>
      <c r="I29" s="89">
        <v>82400</v>
      </c>
      <c r="J29" s="45">
        <v>91200</v>
      </c>
      <c r="K29" s="45">
        <v>95000</v>
      </c>
    </row>
    <row r="30" spans="1:11">
      <c r="A30" s="132" t="s">
        <v>90</v>
      </c>
      <c r="B30" s="133"/>
      <c r="C30" s="29" t="s">
        <v>48</v>
      </c>
      <c r="D30" s="29" t="s">
        <v>49</v>
      </c>
      <c r="E30" s="29"/>
      <c r="F30" s="29"/>
      <c r="G30" s="28" t="s">
        <v>89</v>
      </c>
      <c r="H30" s="29"/>
      <c r="I30" s="89">
        <v>57600</v>
      </c>
      <c r="J30" s="45">
        <v>58800</v>
      </c>
      <c r="K30" s="45">
        <v>60000</v>
      </c>
    </row>
    <row r="31" spans="1:11">
      <c r="A31" s="140" t="s">
        <v>44</v>
      </c>
      <c r="B31" s="141"/>
      <c r="C31" s="30" t="s">
        <v>48</v>
      </c>
      <c r="D31" s="30"/>
      <c r="E31" s="30"/>
      <c r="F31" s="30"/>
      <c r="G31" s="30"/>
      <c r="H31" s="30"/>
      <c r="I31" s="99">
        <f>I33+I34</f>
        <v>6932252</v>
      </c>
      <c r="J31" s="45">
        <f>J33+J34</f>
        <v>7153468.2999999998</v>
      </c>
      <c r="K31" s="45">
        <f t="shared" ref="K31" si="1">K33+K34</f>
        <v>6710256</v>
      </c>
    </row>
    <row r="32" spans="1:11">
      <c r="A32" s="142"/>
      <c r="B32" s="143"/>
      <c r="C32" s="31"/>
      <c r="D32" s="31"/>
      <c r="E32" s="31"/>
      <c r="F32" s="31"/>
      <c r="G32" s="31"/>
      <c r="H32" s="31"/>
      <c r="I32" s="46"/>
      <c r="J32" s="47"/>
      <c r="K32" s="48"/>
    </row>
    <row r="33" spans="1:13">
      <c r="A33" s="17" t="s">
        <v>19</v>
      </c>
      <c r="B33" s="24"/>
      <c r="C33" s="29" t="s">
        <v>48</v>
      </c>
      <c r="D33" s="32" t="s">
        <v>50</v>
      </c>
      <c r="E33" s="32"/>
      <c r="F33" s="32"/>
      <c r="G33" s="28" t="s">
        <v>60</v>
      </c>
      <c r="H33" s="32"/>
      <c r="I33" s="49">
        <f>4588343.17-368880.27</f>
        <v>4219462.9000000004</v>
      </c>
      <c r="J33" s="49">
        <f>J63</f>
        <v>4366347.17</v>
      </c>
      <c r="K33" s="49">
        <f>K63</f>
        <v>4366347.17</v>
      </c>
    </row>
    <row r="34" spans="1:13">
      <c r="A34" s="17" t="s">
        <v>20</v>
      </c>
      <c r="B34" s="24"/>
      <c r="C34" s="29" t="s">
        <v>48</v>
      </c>
      <c r="D34" s="32" t="s">
        <v>51</v>
      </c>
      <c r="E34" s="32"/>
      <c r="F34" s="32"/>
      <c r="G34" s="28" t="s">
        <v>60</v>
      </c>
      <c r="H34" s="32"/>
      <c r="I34" s="49">
        <f>2343908.83+368880.27</f>
        <v>2712789.1</v>
      </c>
      <c r="J34" s="49">
        <f>J69</f>
        <v>2787121.13</v>
      </c>
      <c r="K34" s="49">
        <f>K69</f>
        <v>2343908.83</v>
      </c>
    </row>
    <row r="35" spans="1:13">
      <c r="A35" s="19" t="s">
        <v>93</v>
      </c>
      <c r="B35" s="24"/>
      <c r="C35" s="29" t="s">
        <v>48</v>
      </c>
      <c r="D35" s="32" t="s">
        <v>57</v>
      </c>
      <c r="E35" s="32"/>
      <c r="F35" s="32"/>
      <c r="G35" s="28" t="s">
        <v>61</v>
      </c>
      <c r="H35" s="32"/>
      <c r="I35" s="49">
        <v>0</v>
      </c>
      <c r="J35" s="49">
        <v>0</v>
      </c>
      <c r="K35" s="80">
        <v>0</v>
      </c>
    </row>
    <row r="36" spans="1:13" ht="29.25" customHeight="1">
      <c r="A36" s="138" t="s">
        <v>43</v>
      </c>
      <c r="B36" s="139"/>
      <c r="C36" s="29" t="s">
        <v>48</v>
      </c>
      <c r="D36" s="32" t="s">
        <v>57</v>
      </c>
      <c r="E36" s="32"/>
      <c r="F36" s="32"/>
      <c r="G36" s="28" t="s">
        <v>61</v>
      </c>
      <c r="H36" s="32"/>
      <c r="I36" s="49">
        <v>0</v>
      </c>
      <c r="J36" s="49">
        <v>0</v>
      </c>
      <c r="K36" s="50">
        <v>0</v>
      </c>
    </row>
    <row r="37" spans="1:13" ht="30.75" customHeight="1">
      <c r="A37" s="116" t="s">
        <v>45</v>
      </c>
      <c r="B37" s="117"/>
      <c r="C37" s="29" t="s">
        <v>48</v>
      </c>
      <c r="D37" s="33" t="s">
        <v>58</v>
      </c>
      <c r="E37" s="33"/>
      <c r="F37" s="33"/>
      <c r="G37" s="28" t="s">
        <v>61</v>
      </c>
      <c r="H37" s="33"/>
      <c r="I37" s="45">
        <v>1762900</v>
      </c>
      <c r="J37" s="45">
        <v>1762900</v>
      </c>
      <c r="K37" s="51">
        <v>0</v>
      </c>
    </row>
    <row r="38" spans="1:13" ht="30">
      <c r="A38" s="25" t="s">
        <v>46</v>
      </c>
      <c r="B38" s="24"/>
      <c r="C38" s="29" t="s">
        <v>48</v>
      </c>
      <c r="D38" s="32" t="s">
        <v>59</v>
      </c>
      <c r="E38" s="32"/>
      <c r="F38" s="32"/>
      <c r="G38" s="28" t="s">
        <v>61</v>
      </c>
      <c r="H38" s="32"/>
      <c r="I38" s="45">
        <v>1929200</v>
      </c>
      <c r="J38" s="49">
        <v>0</v>
      </c>
      <c r="K38" s="50">
        <v>0</v>
      </c>
    </row>
    <row r="39" spans="1:13">
      <c r="A39" s="26"/>
      <c r="B39" s="27"/>
      <c r="C39" s="12"/>
      <c r="D39" s="12"/>
      <c r="E39" s="12"/>
      <c r="F39" s="12"/>
      <c r="G39" s="12"/>
      <c r="H39" s="12"/>
      <c r="I39" s="52"/>
      <c r="J39" s="52"/>
      <c r="K39" s="53"/>
    </row>
    <row r="40" spans="1:13">
      <c r="A40" s="34" t="s">
        <v>56</v>
      </c>
      <c r="B40" s="8"/>
      <c r="C40" s="11"/>
      <c r="D40" s="11"/>
      <c r="E40" s="11"/>
      <c r="F40" s="11"/>
      <c r="G40" s="11"/>
      <c r="H40" s="11"/>
      <c r="I40" s="44">
        <f>I52+I63+I69+I72+I75</f>
        <v>10764352</v>
      </c>
      <c r="J40" s="44">
        <f>J52+J63+J69+J72+J75</f>
        <v>9066368.3000000007</v>
      </c>
      <c r="K40" s="44">
        <f>K52+K63+K69+K72+K75</f>
        <v>6865256</v>
      </c>
    </row>
    <row r="41" spans="1:13">
      <c r="A41" s="19" t="s">
        <v>62</v>
      </c>
      <c r="B41" s="8"/>
      <c r="C41" s="32" t="s">
        <v>48</v>
      </c>
      <c r="D41" s="36" t="s">
        <v>49</v>
      </c>
      <c r="E41" s="36"/>
      <c r="F41" s="39" t="s">
        <v>71</v>
      </c>
      <c r="G41" s="28" t="s">
        <v>75</v>
      </c>
      <c r="H41" s="32" t="s">
        <v>86</v>
      </c>
      <c r="I41" s="54">
        <v>70000</v>
      </c>
      <c r="J41" s="54">
        <v>73500</v>
      </c>
      <c r="K41" s="54">
        <v>77200</v>
      </c>
    </row>
    <row r="42" spans="1:13" ht="30.75" customHeight="1">
      <c r="A42" s="132" t="s">
        <v>63</v>
      </c>
      <c r="B42" s="137"/>
      <c r="C42" s="32" t="s">
        <v>48</v>
      </c>
      <c r="D42" s="36" t="s">
        <v>49</v>
      </c>
      <c r="E42" s="36"/>
      <c r="F42" s="39" t="s">
        <v>72</v>
      </c>
      <c r="G42" s="28" t="s">
        <v>76</v>
      </c>
      <c r="H42" s="32" t="s">
        <v>86</v>
      </c>
      <c r="I42" s="54"/>
      <c r="J42" s="54">
        <v>0</v>
      </c>
      <c r="K42" s="54">
        <v>0</v>
      </c>
    </row>
    <row r="43" spans="1:13">
      <c r="A43" s="19" t="s">
        <v>21</v>
      </c>
      <c r="B43" s="8"/>
      <c r="C43" s="32" t="s">
        <v>48</v>
      </c>
      <c r="D43" s="36" t="s">
        <v>49</v>
      </c>
      <c r="E43" s="36"/>
      <c r="F43" s="39" t="s">
        <v>73</v>
      </c>
      <c r="G43" s="28" t="s">
        <v>77</v>
      </c>
      <c r="H43" s="32" t="s">
        <v>86</v>
      </c>
      <c r="I43" s="54">
        <v>21100</v>
      </c>
      <c r="J43" s="54">
        <v>22200</v>
      </c>
      <c r="K43" s="54">
        <v>23300</v>
      </c>
    </row>
    <row r="44" spans="1:13">
      <c r="A44" s="19" t="s">
        <v>64</v>
      </c>
      <c r="B44" s="8"/>
      <c r="C44" s="32" t="s">
        <v>48</v>
      </c>
      <c r="D44" s="36" t="s">
        <v>49</v>
      </c>
      <c r="E44" s="36"/>
      <c r="F44" s="39" t="s">
        <v>74</v>
      </c>
      <c r="G44" s="28" t="s">
        <v>78</v>
      </c>
      <c r="H44" s="32" t="s">
        <v>86</v>
      </c>
      <c r="I44" s="54">
        <v>0</v>
      </c>
      <c r="J44" s="54">
        <v>0</v>
      </c>
      <c r="K44" s="54">
        <v>0</v>
      </c>
    </row>
    <row r="45" spans="1:13">
      <c r="A45" s="19" t="s">
        <v>65</v>
      </c>
      <c r="B45" s="8"/>
      <c r="C45" s="32" t="s">
        <v>48</v>
      </c>
      <c r="D45" s="36" t="s">
        <v>49</v>
      </c>
      <c r="E45" s="36"/>
      <c r="F45" s="32" t="s">
        <v>74</v>
      </c>
      <c r="G45" s="28" t="s">
        <v>79</v>
      </c>
      <c r="H45" s="32" t="s">
        <v>86</v>
      </c>
      <c r="I45" s="54">
        <v>0</v>
      </c>
      <c r="J45" s="54">
        <v>0</v>
      </c>
      <c r="K45" s="54">
        <v>0</v>
      </c>
      <c r="M45" s="87"/>
    </row>
    <row r="46" spans="1:13">
      <c r="A46" s="21" t="s">
        <v>66</v>
      </c>
      <c r="B46" s="9"/>
      <c r="C46" s="32" t="s">
        <v>48</v>
      </c>
      <c r="D46" s="36" t="s">
        <v>49</v>
      </c>
      <c r="E46" s="62"/>
      <c r="F46" s="40" t="s">
        <v>74</v>
      </c>
      <c r="G46" s="28" t="s">
        <v>80</v>
      </c>
      <c r="H46" s="32" t="s">
        <v>86</v>
      </c>
      <c r="I46" s="52">
        <v>2000</v>
      </c>
      <c r="J46" s="52">
        <v>2100</v>
      </c>
      <c r="K46" s="55">
        <v>2200</v>
      </c>
      <c r="M46" s="87"/>
    </row>
    <row r="47" spans="1:13">
      <c r="A47" s="37" t="s">
        <v>67</v>
      </c>
      <c r="B47" s="7"/>
      <c r="C47" s="32" t="s">
        <v>48</v>
      </c>
      <c r="D47" s="36" t="s">
        <v>49</v>
      </c>
      <c r="E47" s="36"/>
      <c r="F47" s="39" t="s">
        <v>74</v>
      </c>
      <c r="G47" s="28" t="s">
        <v>81</v>
      </c>
      <c r="H47" s="32" t="s">
        <v>86</v>
      </c>
      <c r="I47" s="54">
        <v>5900</v>
      </c>
      <c r="J47" s="54">
        <v>6100</v>
      </c>
      <c r="K47" s="54">
        <v>6300</v>
      </c>
      <c r="M47" s="87"/>
    </row>
    <row r="48" spans="1:13">
      <c r="A48" s="16" t="s">
        <v>22</v>
      </c>
      <c r="B48" s="10"/>
      <c r="C48" s="32" t="s">
        <v>48</v>
      </c>
      <c r="D48" s="36" t="s">
        <v>49</v>
      </c>
      <c r="E48" s="85"/>
      <c r="F48" s="38" t="s">
        <v>74</v>
      </c>
      <c r="G48" s="28" t="s">
        <v>82</v>
      </c>
      <c r="H48" s="32" t="s">
        <v>86</v>
      </c>
      <c r="I48" s="56">
        <f>4000+5000+12000</f>
        <v>21000</v>
      </c>
      <c r="J48" s="56">
        <v>22000</v>
      </c>
      <c r="K48" s="57">
        <v>24000</v>
      </c>
    </row>
    <row r="49" spans="1:11">
      <c r="A49" s="16" t="s">
        <v>69</v>
      </c>
      <c r="B49" s="10"/>
      <c r="C49" s="32" t="s">
        <v>48</v>
      </c>
      <c r="D49" s="36" t="s">
        <v>49</v>
      </c>
      <c r="E49" s="85"/>
      <c r="F49" s="38" t="s">
        <v>74</v>
      </c>
      <c r="G49" s="28" t="s">
        <v>83</v>
      </c>
      <c r="H49" s="32" t="s">
        <v>86</v>
      </c>
      <c r="I49" s="56">
        <v>15000</v>
      </c>
      <c r="J49" s="56">
        <v>16000</v>
      </c>
      <c r="K49" s="58">
        <v>17000</v>
      </c>
    </row>
    <row r="50" spans="1:11">
      <c r="A50" s="18" t="s">
        <v>68</v>
      </c>
      <c r="B50" s="35"/>
      <c r="C50" s="32" t="s">
        <v>48</v>
      </c>
      <c r="D50" s="36" t="s">
        <v>49</v>
      </c>
      <c r="E50" s="85"/>
      <c r="F50" s="38" t="s">
        <v>74</v>
      </c>
      <c r="G50" s="28" t="s">
        <v>84</v>
      </c>
      <c r="H50" s="32" t="s">
        <v>86</v>
      </c>
      <c r="I50" s="46">
        <v>0</v>
      </c>
      <c r="J50" s="46">
        <v>3000</v>
      </c>
      <c r="K50" s="46">
        <v>0</v>
      </c>
    </row>
    <row r="51" spans="1:11" ht="29.25" customHeight="1" thickBot="1">
      <c r="A51" s="114" t="s">
        <v>70</v>
      </c>
      <c r="B51" s="115"/>
      <c r="C51" s="33" t="s">
        <v>48</v>
      </c>
      <c r="D51" s="41" t="s">
        <v>49</v>
      </c>
      <c r="E51" s="41"/>
      <c r="F51" s="40" t="s">
        <v>74</v>
      </c>
      <c r="G51" s="42" t="s">
        <v>85</v>
      </c>
      <c r="H51" s="33" t="s">
        <v>86</v>
      </c>
      <c r="I51" s="45">
        <v>5000</v>
      </c>
      <c r="J51" s="45">
        <v>5100</v>
      </c>
      <c r="K51" s="45">
        <v>5000</v>
      </c>
    </row>
    <row r="52" spans="1:11" ht="15.75" thickBot="1">
      <c r="A52" s="14"/>
      <c r="B52" s="15"/>
      <c r="C52" s="15"/>
      <c r="D52" s="15"/>
      <c r="E52" s="15"/>
      <c r="F52" s="15"/>
      <c r="G52" s="15"/>
      <c r="H52" s="15"/>
      <c r="I52" s="59">
        <f>SUM(I41:I51)</f>
        <v>140000</v>
      </c>
      <c r="J52" s="59">
        <f t="shared" ref="J52:K52" si="2">SUM(J41:J51)</f>
        <v>150000</v>
      </c>
      <c r="K52" s="59">
        <f t="shared" si="2"/>
        <v>155000</v>
      </c>
    </row>
    <row r="53" spans="1:11">
      <c r="A53" s="19" t="s">
        <v>62</v>
      </c>
      <c r="B53" s="8"/>
      <c r="C53" s="32" t="s">
        <v>48</v>
      </c>
      <c r="D53" s="36" t="s">
        <v>50</v>
      </c>
      <c r="E53" s="36"/>
      <c r="F53" s="39" t="s">
        <v>71</v>
      </c>
      <c r="G53" s="28" t="s">
        <v>75</v>
      </c>
      <c r="H53" s="32" t="s">
        <v>87</v>
      </c>
      <c r="I53" s="54">
        <f>125748+2342733+409467-113798.45</f>
        <v>2764149.55</v>
      </c>
      <c r="J53" s="54">
        <f>125748+2342733+409467</f>
        <v>2877948</v>
      </c>
      <c r="K53" s="54">
        <f>125748+2342733+409467</f>
        <v>2877948</v>
      </c>
    </row>
    <row r="54" spans="1:11">
      <c r="A54" s="132" t="s">
        <v>63</v>
      </c>
      <c r="B54" s="133"/>
      <c r="C54" s="32" t="s">
        <v>48</v>
      </c>
      <c r="D54" s="36" t="s">
        <v>50</v>
      </c>
      <c r="E54" s="36"/>
      <c r="F54" s="39" t="s">
        <v>72</v>
      </c>
      <c r="G54" s="28" t="s">
        <v>76</v>
      </c>
      <c r="H54" s="32" t="s">
        <v>87</v>
      </c>
      <c r="I54" s="54">
        <v>0</v>
      </c>
      <c r="J54" s="54">
        <v>0</v>
      </c>
      <c r="K54" s="54">
        <v>0</v>
      </c>
    </row>
    <row r="55" spans="1:11">
      <c r="A55" s="19" t="s">
        <v>21</v>
      </c>
      <c r="B55" s="8"/>
      <c r="C55" s="32" t="s">
        <v>48</v>
      </c>
      <c r="D55" s="36" t="s">
        <v>50</v>
      </c>
      <c r="E55" s="36"/>
      <c r="F55" s="39" t="s">
        <v>73</v>
      </c>
      <c r="G55" s="28" t="s">
        <v>77</v>
      </c>
      <c r="H55" s="32" t="s">
        <v>87</v>
      </c>
      <c r="I55" s="54">
        <f>37975.9+707505.37+113436.94-61181.82</f>
        <v>797736.39</v>
      </c>
      <c r="J55" s="54">
        <f>37975.9+707505.37+113436.94</f>
        <v>858918.21</v>
      </c>
      <c r="K55" s="54">
        <f>37975.9+707505.37+113436.94</f>
        <v>858918.21</v>
      </c>
    </row>
    <row r="56" spans="1:11">
      <c r="A56" s="19" t="s">
        <v>64</v>
      </c>
      <c r="B56" s="8"/>
      <c r="C56" s="32" t="s">
        <v>48</v>
      </c>
      <c r="D56" s="36" t="s">
        <v>50</v>
      </c>
      <c r="E56" s="36"/>
      <c r="F56" s="39" t="s">
        <v>74</v>
      </c>
      <c r="G56" s="28" t="s">
        <v>78</v>
      </c>
      <c r="H56" s="32" t="s">
        <v>87</v>
      </c>
      <c r="I56" s="54">
        <f>77208.08+5114.28</f>
        <v>82322.36</v>
      </c>
      <c r="J56" s="54">
        <f>77208.08+5114.28</f>
        <v>82322.36</v>
      </c>
      <c r="K56" s="54">
        <f>77208.08+5114.28</f>
        <v>82322.36</v>
      </c>
    </row>
    <row r="57" spans="1:11">
      <c r="A57" s="19" t="s">
        <v>65</v>
      </c>
      <c r="B57" s="8"/>
      <c r="C57" s="32" t="s">
        <v>48</v>
      </c>
      <c r="D57" s="36" t="s">
        <v>50</v>
      </c>
      <c r="E57" s="36"/>
      <c r="F57" s="32" t="s">
        <v>74</v>
      </c>
      <c r="G57" s="28" t="s">
        <v>79</v>
      </c>
      <c r="H57" s="32" t="s">
        <v>87</v>
      </c>
      <c r="I57" s="54">
        <f>18720+22119.6+28100</f>
        <v>68939.600000000006</v>
      </c>
      <c r="J57" s="54">
        <f>18720+22119.6</f>
        <v>40839.599999999999</v>
      </c>
      <c r="K57" s="54">
        <f>18720+22119.6</f>
        <v>40839.599999999999</v>
      </c>
    </row>
    <row r="58" spans="1:11">
      <c r="A58" s="16" t="s">
        <v>22</v>
      </c>
      <c r="B58" s="10"/>
      <c r="C58" s="32" t="s">
        <v>48</v>
      </c>
      <c r="D58" s="36" t="s">
        <v>50</v>
      </c>
      <c r="E58" s="85"/>
      <c r="F58" s="38" t="s">
        <v>74</v>
      </c>
      <c r="G58" s="28" t="s">
        <v>82</v>
      </c>
      <c r="H58" s="32" t="s">
        <v>87</v>
      </c>
      <c r="I58" s="56">
        <f>91085+77440</f>
        <v>168525</v>
      </c>
      <c r="J58" s="56">
        <f>91085+77440+222000-221996</f>
        <v>168529</v>
      </c>
      <c r="K58" s="56">
        <f>91085+77440+222000-221996</f>
        <v>168529</v>
      </c>
    </row>
    <row r="59" spans="1:11">
      <c r="A59" s="16" t="s">
        <v>69</v>
      </c>
      <c r="B59" s="10"/>
      <c r="C59" s="32" t="s">
        <v>48</v>
      </c>
      <c r="D59" s="36" t="s">
        <v>50</v>
      </c>
      <c r="E59" s="85"/>
      <c r="F59" s="38" t="s">
        <v>74</v>
      </c>
      <c r="G59" s="28" t="s">
        <v>83</v>
      </c>
      <c r="H59" s="32" t="s">
        <v>87</v>
      </c>
      <c r="I59" s="102">
        <f>277640+1600</f>
        <v>279240</v>
      </c>
      <c r="J59" s="102">
        <f>277640+1600</f>
        <v>279240</v>
      </c>
      <c r="K59" s="102">
        <f>277640+1600</f>
        <v>279240</v>
      </c>
    </row>
    <row r="60" spans="1:11">
      <c r="A60" s="18" t="s">
        <v>68</v>
      </c>
      <c r="B60" s="35"/>
      <c r="C60" s="32" t="s">
        <v>48</v>
      </c>
      <c r="D60" s="36" t="s">
        <v>50</v>
      </c>
      <c r="E60" s="85"/>
      <c r="F60" s="38" t="s">
        <v>74</v>
      </c>
      <c r="G60" s="28" t="s">
        <v>84</v>
      </c>
      <c r="H60" s="32" t="s">
        <v>87</v>
      </c>
      <c r="I60" s="103">
        <v>0</v>
      </c>
      <c r="J60" s="103">
        <v>0</v>
      </c>
      <c r="K60" s="103">
        <v>0</v>
      </c>
    </row>
    <row r="61" spans="1:11">
      <c r="A61" s="114" t="s">
        <v>70</v>
      </c>
      <c r="B61" s="115"/>
      <c r="C61" s="33" t="s">
        <v>48</v>
      </c>
      <c r="D61" s="36" t="s">
        <v>50</v>
      </c>
      <c r="E61" s="62"/>
      <c r="F61" s="40" t="s">
        <v>74</v>
      </c>
      <c r="G61" s="42" t="s">
        <v>85</v>
      </c>
      <c r="H61" s="33" t="s">
        <v>87</v>
      </c>
      <c r="I61" s="104">
        <f>5500+53050</f>
        <v>58550</v>
      </c>
      <c r="J61" s="104">
        <f>5500+53050</f>
        <v>58550</v>
      </c>
      <c r="K61" s="104">
        <f>5500+53050</f>
        <v>58550</v>
      </c>
    </row>
    <row r="62" spans="1:11" ht="15.75" thickBot="1">
      <c r="A62" s="114" t="s">
        <v>69</v>
      </c>
      <c r="B62" s="118"/>
      <c r="C62" s="33" t="s">
        <v>48</v>
      </c>
      <c r="D62" s="36" t="s">
        <v>50</v>
      </c>
      <c r="E62" s="62"/>
      <c r="F62" s="33" t="s">
        <v>92</v>
      </c>
      <c r="G62" s="42" t="s">
        <v>83</v>
      </c>
      <c r="H62" s="33" t="s">
        <v>87</v>
      </c>
      <c r="I62" s="104">
        <v>0</v>
      </c>
      <c r="J62" s="104">
        <v>0</v>
      </c>
      <c r="K62" s="104">
        <v>0</v>
      </c>
    </row>
    <row r="63" spans="1:11" ht="15.75" thickBot="1">
      <c r="A63" s="14"/>
      <c r="B63" s="15"/>
      <c r="C63" s="15"/>
      <c r="D63" s="15"/>
      <c r="E63" s="15"/>
      <c r="F63" s="15"/>
      <c r="G63" s="15"/>
      <c r="H63" s="15"/>
      <c r="I63" s="105">
        <f>SUM(I53:I62)</f>
        <v>4219462.9000000004</v>
      </c>
      <c r="J63" s="59">
        <f t="shared" ref="J63" si="3">SUM(J53:J61)</f>
        <v>4366347.17</v>
      </c>
      <c r="K63" s="59">
        <f t="shared" ref="K63" si="4">SUM(K53:K61)</f>
        <v>4366347.17</v>
      </c>
    </row>
    <row r="64" spans="1:11">
      <c r="A64" s="82" t="s">
        <v>66</v>
      </c>
      <c r="B64" s="83"/>
      <c r="C64" s="84" t="s">
        <v>48</v>
      </c>
      <c r="D64" s="85" t="s">
        <v>51</v>
      </c>
      <c r="E64" s="100"/>
      <c r="F64" s="109" t="s">
        <v>74</v>
      </c>
      <c r="G64" s="28" t="s">
        <v>80</v>
      </c>
      <c r="H64" s="84" t="s">
        <v>87</v>
      </c>
      <c r="I64" s="106">
        <f>323222.84+323222.81+598588.88-0.03-34040</f>
        <v>1210994.5</v>
      </c>
      <c r="J64" s="56">
        <v>1138624.17</v>
      </c>
      <c r="K64" s="56">
        <v>1138624.17</v>
      </c>
    </row>
    <row r="65" spans="1:13">
      <c r="A65" s="37" t="s">
        <v>67</v>
      </c>
      <c r="B65" s="7"/>
      <c r="C65" s="32" t="s">
        <v>48</v>
      </c>
      <c r="D65" s="36" t="s">
        <v>51</v>
      </c>
      <c r="E65" s="36"/>
      <c r="F65" s="39" t="s">
        <v>74</v>
      </c>
      <c r="G65" s="28" t="s">
        <v>81</v>
      </c>
      <c r="H65" s="32" t="s">
        <v>87</v>
      </c>
      <c r="I65" s="107">
        <f>120300+143890+91800+222000-222000+360654</f>
        <v>716644</v>
      </c>
      <c r="J65" s="54">
        <f t="shared" ref="J65:J68" si="5">(I65*10%)+I65</f>
        <v>788308.4</v>
      </c>
      <c r="K65" s="54">
        <v>391589</v>
      </c>
    </row>
    <row r="66" spans="1:13">
      <c r="A66" s="16" t="s">
        <v>22</v>
      </c>
      <c r="B66" s="9"/>
      <c r="C66" s="33" t="s">
        <v>48</v>
      </c>
      <c r="D66" s="36" t="s">
        <v>51</v>
      </c>
      <c r="E66" s="62"/>
      <c r="F66" s="33" t="s">
        <v>74</v>
      </c>
      <c r="G66" s="28" t="s">
        <v>82</v>
      </c>
      <c r="H66" s="33" t="s">
        <v>87</v>
      </c>
      <c r="I66" s="108">
        <f>325479.85+325479.85+61763.63+42266.27</f>
        <v>754989.6</v>
      </c>
      <c r="J66" s="54">
        <f t="shared" si="5"/>
        <v>830488.55999999994</v>
      </c>
      <c r="K66" s="54">
        <v>783995.66</v>
      </c>
    </row>
    <row r="67" spans="1:13" ht="15.75" customHeight="1">
      <c r="A67" s="114" t="s">
        <v>70</v>
      </c>
      <c r="B67" s="115"/>
      <c r="C67" s="33" t="s">
        <v>48</v>
      </c>
      <c r="D67" s="62" t="s">
        <v>51</v>
      </c>
      <c r="E67" s="62"/>
      <c r="F67" s="40" t="s">
        <v>74</v>
      </c>
      <c r="G67" s="63" t="s">
        <v>85</v>
      </c>
      <c r="H67" s="33" t="s">
        <v>87</v>
      </c>
      <c r="I67" s="52">
        <f>15000+12000</f>
        <v>27000</v>
      </c>
      <c r="J67" s="54">
        <f t="shared" si="5"/>
        <v>29700</v>
      </c>
      <c r="K67" s="54">
        <v>29700</v>
      </c>
    </row>
    <row r="68" spans="1:13" ht="15.75" customHeight="1" thickBot="1">
      <c r="A68" s="130" t="s">
        <v>69</v>
      </c>
      <c r="B68" s="131"/>
      <c r="C68" s="33" t="s">
        <v>48</v>
      </c>
      <c r="D68" s="62" t="s">
        <v>51</v>
      </c>
      <c r="E68" s="62"/>
      <c r="F68" s="33" t="s">
        <v>91</v>
      </c>
      <c r="G68" s="41" t="s">
        <v>83</v>
      </c>
      <c r="H68" s="33" t="s">
        <v>87</v>
      </c>
      <c r="I68" s="45">
        <v>3161</v>
      </c>
      <c r="J68" s="52">
        <f t="shared" si="5"/>
        <v>3477.1</v>
      </c>
      <c r="K68" s="52">
        <v>3477.1</v>
      </c>
    </row>
    <row r="69" spans="1:13" ht="15.75" thickBot="1">
      <c r="A69" s="14"/>
      <c r="B69" s="15"/>
      <c r="C69" s="15"/>
      <c r="D69" s="15"/>
      <c r="E69" s="15"/>
      <c r="F69" s="15"/>
      <c r="G69" s="15"/>
      <c r="H69" s="15"/>
      <c r="I69" s="59">
        <f>SUM(I64:I68)</f>
        <v>2712789.1</v>
      </c>
      <c r="J69" s="59">
        <f>SUM(J64:J67)</f>
        <v>2787121.13</v>
      </c>
      <c r="K69" s="59">
        <f>SUM(K64:K67)</f>
        <v>2343908.83</v>
      </c>
      <c r="M69" s="88"/>
    </row>
    <row r="70" spans="1:13">
      <c r="A70" s="82" t="s">
        <v>62</v>
      </c>
      <c r="B70" s="83"/>
      <c r="C70" s="84" t="s">
        <v>48</v>
      </c>
      <c r="D70" s="85" t="s">
        <v>58</v>
      </c>
      <c r="E70" s="100"/>
      <c r="F70" s="86" t="s">
        <v>71</v>
      </c>
      <c r="G70" s="28" t="s">
        <v>75</v>
      </c>
      <c r="H70" s="84" t="s">
        <v>88</v>
      </c>
      <c r="I70" s="64">
        <v>1353993.86</v>
      </c>
      <c r="J70" s="64">
        <v>1353993.86</v>
      </c>
      <c r="K70" s="81">
        <v>0</v>
      </c>
      <c r="M70" s="87"/>
    </row>
    <row r="71" spans="1:13" ht="15.75" thickBot="1">
      <c r="A71" s="37" t="s">
        <v>21</v>
      </c>
      <c r="B71" s="7"/>
      <c r="C71" s="32" t="s">
        <v>48</v>
      </c>
      <c r="D71" s="36" t="s">
        <v>58</v>
      </c>
      <c r="E71" s="36"/>
      <c r="F71" s="32" t="s">
        <v>73</v>
      </c>
      <c r="G71" s="28" t="s">
        <v>77</v>
      </c>
      <c r="H71" s="32" t="s">
        <v>88</v>
      </c>
      <c r="I71" s="54">
        <v>408906.14</v>
      </c>
      <c r="J71" s="54">
        <v>408906.14</v>
      </c>
      <c r="K71" s="54">
        <v>0</v>
      </c>
    </row>
    <row r="72" spans="1:13" ht="15.75" thickBot="1">
      <c r="A72" s="14"/>
      <c r="B72" s="15"/>
      <c r="C72" s="15"/>
      <c r="D72" s="15"/>
      <c r="E72" s="15"/>
      <c r="F72" s="15"/>
      <c r="G72" s="15"/>
      <c r="H72" s="15"/>
      <c r="I72" s="59">
        <f>SUM(I70:I71)</f>
        <v>1762900</v>
      </c>
      <c r="J72" s="59">
        <f>SUM(J70:J71)</f>
        <v>1762900</v>
      </c>
      <c r="K72" s="59">
        <f>SUM(K70:K71)</f>
        <v>0</v>
      </c>
    </row>
    <row r="73" spans="1:13">
      <c r="A73" s="65" t="s">
        <v>62</v>
      </c>
      <c r="B73" s="66"/>
      <c r="C73" s="67" t="s">
        <v>48</v>
      </c>
      <c r="D73" s="68" t="s">
        <v>59</v>
      </c>
      <c r="E73" s="101"/>
      <c r="F73" s="69" t="s">
        <v>71</v>
      </c>
      <c r="G73" s="70" t="s">
        <v>75</v>
      </c>
      <c r="H73" s="67" t="s">
        <v>88</v>
      </c>
      <c r="I73" s="64">
        <v>1481720.43</v>
      </c>
      <c r="J73" s="71">
        <v>0</v>
      </c>
      <c r="K73" s="72">
        <v>0</v>
      </c>
    </row>
    <row r="74" spans="1:13" ht="15.75" thickBot="1">
      <c r="A74" s="73" t="s">
        <v>21</v>
      </c>
      <c r="B74" s="74"/>
      <c r="C74" s="75" t="s">
        <v>48</v>
      </c>
      <c r="D74" s="76" t="s">
        <v>59</v>
      </c>
      <c r="E74" s="76"/>
      <c r="F74" s="75" t="s">
        <v>73</v>
      </c>
      <c r="G74" s="77" t="s">
        <v>77</v>
      </c>
      <c r="H74" s="75" t="s">
        <v>88</v>
      </c>
      <c r="I74" s="54">
        <v>447479.57</v>
      </c>
      <c r="J74" s="78">
        <v>0</v>
      </c>
      <c r="K74" s="79">
        <v>0</v>
      </c>
    </row>
    <row r="75" spans="1:13" ht="15.75" thickBot="1">
      <c r="A75" s="14"/>
      <c r="B75" s="15"/>
      <c r="C75" s="15"/>
      <c r="D75" s="15"/>
      <c r="E75" s="15"/>
      <c r="F75" s="15"/>
      <c r="G75" s="15"/>
      <c r="H75" s="15"/>
      <c r="I75" s="59">
        <f>SUM(I73:I74)</f>
        <v>1929200</v>
      </c>
      <c r="J75" s="59">
        <f>SUM(J73:J74)</f>
        <v>0</v>
      </c>
      <c r="K75" s="59">
        <f>SUM(K73:K74)</f>
        <v>0</v>
      </c>
    </row>
    <row r="76" spans="1:13">
      <c r="A76" t="s">
        <v>23</v>
      </c>
    </row>
    <row r="77" spans="1:13">
      <c r="A77" t="s">
        <v>24</v>
      </c>
      <c r="I77" s="4"/>
      <c r="J77" s="123" t="s">
        <v>25</v>
      </c>
      <c r="K77" s="123"/>
    </row>
    <row r="78" spans="1:13">
      <c r="A78" t="s">
        <v>27</v>
      </c>
    </row>
    <row r="80" spans="1:13">
      <c r="A80" t="s">
        <v>28</v>
      </c>
    </row>
    <row r="81" spans="1:11">
      <c r="A81" t="s">
        <v>29</v>
      </c>
      <c r="I81" s="4"/>
      <c r="J81" s="123" t="s">
        <v>142</v>
      </c>
      <c r="K81" s="123"/>
    </row>
    <row r="82" spans="1:11">
      <c r="I82" s="20" t="s">
        <v>26</v>
      </c>
      <c r="J82" s="120" t="s">
        <v>5</v>
      </c>
      <c r="K82" s="120"/>
    </row>
    <row r="83" spans="1:11">
      <c r="A83" t="s">
        <v>30</v>
      </c>
    </row>
    <row r="84" spans="1:11">
      <c r="A84" t="s">
        <v>24</v>
      </c>
      <c r="I84" s="4"/>
      <c r="J84" s="122" t="s">
        <v>33</v>
      </c>
      <c r="K84" s="122"/>
    </row>
    <row r="85" spans="1:11" ht="10.5" customHeight="1">
      <c r="I85" s="20" t="s">
        <v>26</v>
      </c>
      <c r="J85" s="120" t="s">
        <v>5</v>
      </c>
      <c r="K85" s="120"/>
    </row>
    <row r="86" spans="1:11">
      <c r="A86" t="s">
        <v>31</v>
      </c>
      <c r="I86" s="4"/>
      <c r="J86" s="122" t="s">
        <v>33</v>
      </c>
      <c r="K86" s="122"/>
    </row>
    <row r="87" spans="1:11" ht="10.5" customHeight="1">
      <c r="I87" s="20" t="s">
        <v>26</v>
      </c>
      <c r="J87" s="121" t="s">
        <v>5</v>
      </c>
      <c r="K87" s="121"/>
    </row>
    <row r="88" spans="1:11">
      <c r="A88" t="s">
        <v>32</v>
      </c>
    </row>
    <row r="89" spans="1:11">
      <c r="A89" t="s">
        <v>34</v>
      </c>
    </row>
    <row r="104" spans="11:11">
      <c r="K104" s="87"/>
    </row>
    <row r="105" spans="11:11">
      <c r="K105" s="87"/>
    </row>
    <row r="106" spans="11:11">
      <c r="K106" s="87"/>
    </row>
    <row r="107" spans="11:11">
      <c r="K107" s="87"/>
    </row>
    <row r="108" spans="11:11">
      <c r="K108" s="87"/>
    </row>
  </sheetData>
  <mergeCells count="47">
    <mergeCell ref="C17:K17"/>
    <mergeCell ref="C18:K18"/>
    <mergeCell ref="J23:J24"/>
    <mergeCell ref="A68:B68"/>
    <mergeCell ref="A30:B30"/>
    <mergeCell ref="A22:K22"/>
    <mergeCell ref="A23:B24"/>
    <mergeCell ref="A67:B67"/>
    <mergeCell ref="A42:B42"/>
    <mergeCell ref="A51:B51"/>
    <mergeCell ref="A54:B54"/>
    <mergeCell ref="A36:B36"/>
    <mergeCell ref="A31:B32"/>
    <mergeCell ref="A29:B29"/>
    <mergeCell ref="A25:B27"/>
    <mergeCell ref="A21:K21"/>
    <mergeCell ref="A12:A14"/>
    <mergeCell ref="C15:I15"/>
    <mergeCell ref="J6:K6"/>
    <mergeCell ref="I7:K7"/>
    <mergeCell ref="A8:K8"/>
    <mergeCell ref="A9:K9"/>
    <mergeCell ref="C12:K14"/>
    <mergeCell ref="I1:K1"/>
    <mergeCell ref="I2:K2"/>
    <mergeCell ref="I3:K3"/>
    <mergeCell ref="J5:K5"/>
    <mergeCell ref="A11:K11"/>
    <mergeCell ref="J85:K85"/>
    <mergeCell ref="J87:K87"/>
    <mergeCell ref="J84:K84"/>
    <mergeCell ref="J86:K86"/>
    <mergeCell ref="J77:K77"/>
    <mergeCell ref="J82:K82"/>
    <mergeCell ref="J81:K81"/>
    <mergeCell ref="A61:B61"/>
    <mergeCell ref="A37:B37"/>
    <mergeCell ref="C23:C24"/>
    <mergeCell ref="A62:B62"/>
    <mergeCell ref="E23:E24"/>
    <mergeCell ref="A19:K19"/>
    <mergeCell ref="K23:K24"/>
    <mergeCell ref="D23:D24"/>
    <mergeCell ref="F23:F24"/>
    <mergeCell ref="G23:G24"/>
    <mergeCell ref="H23:H24"/>
    <mergeCell ref="I23:I2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27"/>
  <sheetViews>
    <sheetView tabSelected="1" workbookViewId="0">
      <selection activeCell="AZ18" sqref="AZ18:BG20"/>
    </sheetView>
  </sheetViews>
  <sheetFormatPr defaultRowHeight="15.75"/>
  <cols>
    <col min="1" max="3" width="9.140625" style="92"/>
    <col min="4" max="4" width="2" style="92" customWidth="1"/>
    <col min="5" max="16" width="9.140625" style="92" hidden="1" customWidth="1"/>
    <col min="17" max="17" width="7" style="92" customWidth="1"/>
    <col min="18" max="18" width="1.5703125" style="92" customWidth="1"/>
    <col min="19" max="21" width="9.140625" style="92" hidden="1" customWidth="1"/>
    <col min="22" max="22" width="9.140625" style="92" customWidth="1"/>
    <col min="23" max="23" width="0.140625" style="92" customWidth="1"/>
    <col min="24" max="27" width="9.140625" style="92" hidden="1" customWidth="1"/>
    <col min="28" max="28" width="9.140625" style="92"/>
    <col min="29" max="29" width="0.28515625" style="92" customWidth="1"/>
    <col min="30" max="35" width="9.140625" style="92" hidden="1" customWidth="1"/>
    <col min="36" max="36" width="9.140625" style="92"/>
    <col min="37" max="37" width="0.140625" style="92" customWidth="1"/>
    <col min="38" max="43" width="9.140625" style="92" hidden="1" customWidth="1"/>
    <col min="44" max="44" width="10.28515625" style="92" customWidth="1"/>
    <col min="45" max="51" width="9.140625" style="92" hidden="1" customWidth="1"/>
    <col min="52" max="52" width="12.42578125" style="92" customWidth="1"/>
    <col min="53" max="59" width="9.140625" style="92" hidden="1" customWidth="1"/>
    <col min="60" max="60" width="9.140625" style="92"/>
    <col min="61" max="61" width="1.7109375" style="92" customWidth="1"/>
    <col min="62" max="67" width="9.140625" style="92" hidden="1" customWidth="1"/>
    <col min="68" max="68" width="10.42578125" style="92" customWidth="1"/>
    <col min="69" max="69" width="0.140625" style="92" customWidth="1"/>
    <col min="70" max="75" width="9.140625" style="92" hidden="1" customWidth="1"/>
    <col min="76" max="76" width="9.140625" style="92" customWidth="1"/>
    <col min="77" max="77" width="2.140625" style="92" customWidth="1"/>
    <col min="78" max="83" width="9.140625" style="92" hidden="1" customWidth="1"/>
    <col min="84" max="84" width="9.140625" style="92"/>
    <col min="85" max="85" width="2.42578125" style="92" customWidth="1"/>
    <col min="86" max="91" width="9.140625" style="92" hidden="1" customWidth="1"/>
    <col min="92" max="92" width="9.140625" style="92"/>
    <col min="93" max="93" width="2.5703125" style="92" customWidth="1"/>
    <col min="94" max="99" width="9.140625" style="92" hidden="1" customWidth="1"/>
    <col min="100" max="16384" width="9.140625" style="92"/>
  </cols>
  <sheetData>
    <row r="1" spans="1:99" s="90" customFormat="1" ht="12.75">
      <c r="CU1" s="91" t="s">
        <v>94</v>
      </c>
    </row>
    <row r="2" spans="1:99" s="90" customFormat="1" ht="12.75"/>
    <row r="3" spans="1:99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</row>
    <row r="4" spans="1:99">
      <c r="AL4" s="93" t="s">
        <v>96</v>
      </c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8">
        <v>20</v>
      </c>
      <c r="BE4" s="218"/>
      <c r="BF4" s="218"/>
      <c r="BG4" s="217"/>
      <c r="BH4" s="217"/>
      <c r="BI4" s="217"/>
      <c r="BK4" s="92" t="s">
        <v>97</v>
      </c>
    </row>
    <row r="6" spans="1:99" s="90" customFormat="1" ht="12.75">
      <c r="A6" s="202" t="s">
        <v>98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  <c r="Q6" s="199" t="s">
        <v>99</v>
      </c>
      <c r="R6" s="202"/>
      <c r="S6" s="202"/>
      <c r="T6" s="202"/>
      <c r="U6" s="203"/>
      <c r="V6" s="219" t="s">
        <v>100</v>
      </c>
      <c r="W6" s="220"/>
      <c r="X6" s="220"/>
      <c r="Y6" s="220"/>
      <c r="Z6" s="220"/>
      <c r="AA6" s="221"/>
      <c r="AB6" s="222" t="s">
        <v>101</v>
      </c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</row>
    <row r="7" spans="1:99" s="90" customFormat="1" ht="12.75">
      <c r="A7" s="211" t="s">
        <v>102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2"/>
      <c r="Q7" s="210" t="s">
        <v>103</v>
      </c>
      <c r="R7" s="211"/>
      <c r="S7" s="211"/>
      <c r="T7" s="211"/>
      <c r="U7" s="212"/>
      <c r="V7" s="213" t="s">
        <v>104</v>
      </c>
      <c r="W7" s="214"/>
      <c r="X7" s="214"/>
      <c r="Y7" s="214"/>
      <c r="Z7" s="214"/>
      <c r="AA7" s="215"/>
      <c r="AB7" s="199" t="s">
        <v>105</v>
      </c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3"/>
      <c r="AZ7" s="222" t="s">
        <v>106</v>
      </c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</row>
    <row r="8" spans="1:99" s="90" customFormat="1" ht="12.7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2"/>
      <c r="Q8" s="210"/>
      <c r="R8" s="211"/>
      <c r="S8" s="211"/>
      <c r="T8" s="211"/>
      <c r="U8" s="212"/>
      <c r="V8" s="213" t="s">
        <v>107</v>
      </c>
      <c r="W8" s="214"/>
      <c r="X8" s="214"/>
      <c r="Y8" s="214"/>
      <c r="Z8" s="214"/>
      <c r="AA8" s="215"/>
      <c r="AB8" s="210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2"/>
      <c r="AZ8" s="199" t="s">
        <v>108</v>
      </c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3"/>
      <c r="BX8" s="199" t="s">
        <v>108</v>
      </c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</row>
    <row r="9" spans="1:99" s="90" customFormat="1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2"/>
      <c r="Q9" s="210"/>
      <c r="R9" s="211"/>
      <c r="S9" s="211"/>
      <c r="T9" s="211"/>
      <c r="U9" s="212"/>
      <c r="V9" s="213"/>
      <c r="W9" s="214"/>
      <c r="X9" s="214"/>
      <c r="Y9" s="214"/>
      <c r="Z9" s="214"/>
      <c r="AA9" s="215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2"/>
      <c r="AZ9" s="210" t="s">
        <v>109</v>
      </c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2"/>
      <c r="BX9" s="210" t="s">
        <v>110</v>
      </c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</row>
    <row r="10" spans="1:99" s="90" customFormat="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210"/>
      <c r="R10" s="211"/>
      <c r="S10" s="211"/>
      <c r="T10" s="211"/>
      <c r="U10" s="212"/>
      <c r="V10" s="213"/>
      <c r="W10" s="214"/>
      <c r="X10" s="214"/>
      <c r="Y10" s="214"/>
      <c r="Z10" s="214"/>
      <c r="AA10" s="215"/>
      <c r="AB10" s="210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2"/>
      <c r="AZ10" s="210" t="s">
        <v>111</v>
      </c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2"/>
      <c r="BX10" s="210" t="s">
        <v>112</v>
      </c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</row>
    <row r="11" spans="1:99" s="90" customFormat="1" ht="12.7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2"/>
      <c r="Q11" s="210"/>
      <c r="R11" s="211"/>
      <c r="S11" s="211"/>
      <c r="T11" s="211"/>
      <c r="U11" s="212"/>
      <c r="V11" s="213"/>
      <c r="W11" s="214"/>
      <c r="X11" s="214"/>
      <c r="Y11" s="214"/>
      <c r="Z11" s="214"/>
      <c r="AA11" s="215"/>
      <c r="AB11" s="210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2"/>
      <c r="AZ11" s="210" t="s">
        <v>113</v>
      </c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2"/>
      <c r="BX11" s="210" t="s">
        <v>114</v>
      </c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</row>
    <row r="12" spans="1:99" s="90" customFormat="1" ht="12.75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2"/>
      <c r="Q12" s="210"/>
      <c r="R12" s="211"/>
      <c r="S12" s="211"/>
      <c r="T12" s="211"/>
      <c r="U12" s="212"/>
      <c r="V12" s="213"/>
      <c r="W12" s="214"/>
      <c r="X12" s="214"/>
      <c r="Y12" s="214"/>
      <c r="Z12" s="214"/>
      <c r="AA12" s="215"/>
      <c r="AB12" s="204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6"/>
      <c r="AZ12" s="204" t="s">
        <v>115</v>
      </c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6"/>
      <c r="BX12" s="204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</row>
    <row r="13" spans="1:99" s="90" customFormat="1" ht="12.75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/>
      <c r="Q13" s="210"/>
      <c r="R13" s="211"/>
      <c r="S13" s="211"/>
      <c r="T13" s="211"/>
      <c r="U13" s="212"/>
      <c r="V13" s="213"/>
      <c r="W13" s="214"/>
      <c r="X13" s="214"/>
      <c r="Y13" s="214"/>
      <c r="Z13" s="214"/>
      <c r="AA13" s="215"/>
      <c r="AB13" s="94"/>
      <c r="AC13" s="95"/>
      <c r="AD13" s="95"/>
      <c r="AE13" s="96" t="s">
        <v>116</v>
      </c>
      <c r="AF13" s="152"/>
      <c r="AG13" s="152"/>
      <c r="AH13" s="95" t="s">
        <v>117</v>
      </c>
      <c r="AI13" s="97"/>
      <c r="AJ13" s="94"/>
      <c r="AK13" s="95"/>
      <c r="AL13" s="95"/>
      <c r="AM13" s="96" t="s">
        <v>116</v>
      </c>
      <c r="AN13" s="152"/>
      <c r="AO13" s="152"/>
      <c r="AP13" s="95" t="s">
        <v>117</v>
      </c>
      <c r="AQ13" s="97"/>
      <c r="AR13" s="94"/>
      <c r="AS13" s="95"/>
      <c r="AT13" s="95"/>
      <c r="AU13" s="96" t="s">
        <v>116</v>
      </c>
      <c r="AV13" s="152"/>
      <c r="AW13" s="152"/>
      <c r="AX13" s="95" t="s">
        <v>117</v>
      </c>
      <c r="AY13" s="97"/>
      <c r="AZ13" s="94"/>
      <c r="BA13" s="95"/>
      <c r="BB13" s="95"/>
      <c r="BC13" s="96" t="s">
        <v>116</v>
      </c>
      <c r="BD13" s="152"/>
      <c r="BE13" s="152"/>
      <c r="BF13" s="95" t="s">
        <v>117</v>
      </c>
      <c r="BG13" s="97"/>
      <c r="BH13" s="94"/>
      <c r="BI13" s="95"/>
      <c r="BJ13" s="95"/>
      <c r="BK13" s="96" t="s">
        <v>116</v>
      </c>
      <c r="BL13" s="152"/>
      <c r="BM13" s="152"/>
      <c r="BN13" s="95" t="s">
        <v>117</v>
      </c>
      <c r="BO13" s="97"/>
      <c r="BP13" s="94"/>
      <c r="BQ13" s="95"/>
      <c r="BR13" s="95"/>
      <c r="BS13" s="96" t="s">
        <v>116</v>
      </c>
      <c r="BT13" s="152"/>
      <c r="BU13" s="152"/>
      <c r="BV13" s="95" t="s">
        <v>117</v>
      </c>
      <c r="BW13" s="97"/>
      <c r="BX13" s="94"/>
      <c r="BY13" s="95"/>
      <c r="BZ13" s="95"/>
      <c r="CA13" s="96" t="s">
        <v>116</v>
      </c>
      <c r="CB13" s="152"/>
      <c r="CC13" s="152"/>
      <c r="CD13" s="95" t="s">
        <v>117</v>
      </c>
      <c r="CE13" s="97"/>
      <c r="CF13" s="94"/>
      <c r="CG13" s="95"/>
      <c r="CH13" s="95"/>
      <c r="CI13" s="96" t="s">
        <v>116</v>
      </c>
      <c r="CJ13" s="152"/>
      <c r="CK13" s="152"/>
      <c r="CL13" s="95" t="s">
        <v>117</v>
      </c>
      <c r="CM13" s="97"/>
      <c r="CN13" s="94"/>
      <c r="CO13" s="95"/>
      <c r="CP13" s="95"/>
      <c r="CQ13" s="96" t="s">
        <v>116</v>
      </c>
      <c r="CR13" s="152"/>
      <c r="CS13" s="152"/>
      <c r="CT13" s="95" t="s">
        <v>117</v>
      </c>
      <c r="CU13" s="95"/>
    </row>
    <row r="14" spans="1:99" s="90" customFormat="1" ht="12.75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2"/>
      <c r="Q14" s="210"/>
      <c r="R14" s="211"/>
      <c r="S14" s="211"/>
      <c r="T14" s="211"/>
      <c r="U14" s="212"/>
      <c r="V14" s="213"/>
      <c r="W14" s="214"/>
      <c r="X14" s="214"/>
      <c r="Y14" s="214"/>
      <c r="Z14" s="214"/>
      <c r="AA14" s="215"/>
      <c r="AB14" s="210" t="s">
        <v>118</v>
      </c>
      <c r="AC14" s="211"/>
      <c r="AD14" s="211"/>
      <c r="AE14" s="211"/>
      <c r="AF14" s="211"/>
      <c r="AG14" s="211"/>
      <c r="AH14" s="211"/>
      <c r="AI14" s="212"/>
      <c r="AJ14" s="210" t="s">
        <v>119</v>
      </c>
      <c r="AK14" s="211"/>
      <c r="AL14" s="211"/>
      <c r="AM14" s="211"/>
      <c r="AN14" s="211"/>
      <c r="AO14" s="211"/>
      <c r="AP14" s="211"/>
      <c r="AQ14" s="212"/>
      <c r="AR14" s="210" t="s">
        <v>120</v>
      </c>
      <c r="AS14" s="211"/>
      <c r="AT14" s="211"/>
      <c r="AU14" s="211"/>
      <c r="AV14" s="211"/>
      <c r="AW14" s="211"/>
      <c r="AX14" s="211"/>
      <c r="AY14" s="212"/>
      <c r="AZ14" s="210" t="s">
        <v>118</v>
      </c>
      <c r="BA14" s="211"/>
      <c r="BB14" s="211"/>
      <c r="BC14" s="211"/>
      <c r="BD14" s="211"/>
      <c r="BE14" s="211"/>
      <c r="BF14" s="211"/>
      <c r="BG14" s="212"/>
      <c r="BH14" s="210" t="s">
        <v>119</v>
      </c>
      <c r="BI14" s="211"/>
      <c r="BJ14" s="211"/>
      <c r="BK14" s="211"/>
      <c r="BL14" s="211"/>
      <c r="BM14" s="211"/>
      <c r="BN14" s="211"/>
      <c r="BO14" s="212"/>
      <c r="BP14" s="210" t="s">
        <v>120</v>
      </c>
      <c r="BQ14" s="211"/>
      <c r="BR14" s="211"/>
      <c r="BS14" s="211"/>
      <c r="BT14" s="211"/>
      <c r="BU14" s="211"/>
      <c r="BV14" s="211"/>
      <c r="BW14" s="212"/>
      <c r="BX14" s="210" t="s">
        <v>118</v>
      </c>
      <c r="BY14" s="211"/>
      <c r="BZ14" s="211"/>
      <c r="CA14" s="211"/>
      <c r="CB14" s="211"/>
      <c r="CC14" s="211"/>
      <c r="CD14" s="211"/>
      <c r="CE14" s="212"/>
      <c r="CF14" s="210" t="s">
        <v>119</v>
      </c>
      <c r="CG14" s="211"/>
      <c r="CH14" s="211"/>
      <c r="CI14" s="211"/>
      <c r="CJ14" s="211"/>
      <c r="CK14" s="211"/>
      <c r="CL14" s="211"/>
      <c r="CM14" s="212"/>
      <c r="CN14" s="210" t="s">
        <v>120</v>
      </c>
      <c r="CO14" s="211"/>
      <c r="CP14" s="211"/>
      <c r="CQ14" s="211"/>
      <c r="CR14" s="211"/>
      <c r="CS14" s="211"/>
      <c r="CT14" s="211"/>
      <c r="CU14" s="211"/>
    </row>
    <row r="15" spans="1:99" s="90" customFormat="1" ht="12.7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210"/>
      <c r="R15" s="211"/>
      <c r="S15" s="211"/>
      <c r="T15" s="211"/>
      <c r="U15" s="212"/>
      <c r="V15" s="213"/>
      <c r="W15" s="214"/>
      <c r="X15" s="214"/>
      <c r="Y15" s="214"/>
      <c r="Z15" s="214"/>
      <c r="AA15" s="215"/>
      <c r="AB15" s="210" t="s">
        <v>121</v>
      </c>
      <c r="AC15" s="211"/>
      <c r="AD15" s="211"/>
      <c r="AE15" s="211"/>
      <c r="AF15" s="211"/>
      <c r="AG15" s="211"/>
      <c r="AH15" s="211"/>
      <c r="AI15" s="212"/>
      <c r="AJ15" s="210" t="s">
        <v>122</v>
      </c>
      <c r="AK15" s="211"/>
      <c r="AL15" s="211"/>
      <c r="AM15" s="211"/>
      <c r="AN15" s="211"/>
      <c r="AO15" s="211"/>
      <c r="AP15" s="211"/>
      <c r="AQ15" s="212"/>
      <c r="AR15" s="210" t="s">
        <v>122</v>
      </c>
      <c r="AS15" s="211"/>
      <c r="AT15" s="211"/>
      <c r="AU15" s="211"/>
      <c r="AV15" s="211"/>
      <c r="AW15" s="211"/>
      <c r="AX15" s="211"/>
      <c r="AY15" s="212"/>
      <c r="AZ15" s="210" t="s">
        <v>121</v>
      </c>
      <c r="BA15" s="211"/>
      <c r="BB15" s="211"/>
      <c r="BC15" s="211"/>
      <c r="BD15" s="211"/>
      <c r="BE15" s="211"/>
      <c r="BF15" s="211"/>
      <c r="BG15" s="212"/>
      <c r="BH15" s="210" t="s">
        <v>122</v>
      </c>
      <c r="BI15" s="211"/>
      <c r="BJ15" s="211"/>
      <c r="BK15" s="211"/>
      <c r="BL15" s="211"/>
      <c r="BM15" s="211"/>
      <c r="BN15" s="211"/>
      <c r="BO15" s="212"/>
      <c r="BP15" s="210" t="s">
        <v>122</v>
      </c>
      <c r="BQ15" s="211"/>
      <c r="BR15" s="211"/>
      <c r="BS15" s="211"/>
      <c r="BT15" s="211"/>
      <c r="BU15" s="211"/>
      <c r="BV15" s="211"/>
      <c r="BW15" s="212"/>
      <c r="BX15" s="210" t="s">
        <v>121</v>
      </c>
      <c r="BY15" s="211"/>
      <c r="BZ15" s="211"/>
      <c r="CA15" s="211"/>
      <c r="CB15" s="211"/>
      <c r="CC15" s="211"/>
      <c r="CD15" s="211"/>
      <c r="CE15" s="212"/>
      <c r="CF15" s="210" t="s">
        <v>122</v>
      </c>
      <c r="CG15" s="211"/>
      <c r="CH15" s="211"/>
      <c r="CI15" s="211"/>
      <c r="CJ15" s="211"/>
      <c r="CK15" s="211"/>
      <c r="CL15" s="211"/>
      <c r="CM15" s="212"/>
      <c r="CN15" s="210" t="s">
        <v>122</v>
      </c>
      <c r="CO15" s="211"/>
      <c r="CP15" s="211"/>
      <c r="CQ15" s="211"/>
      <c r="CR15" s="211"/>
      <c r="CS15" s="211"/>
      <c r="CT15" s="211"/>
      <c r="CU15" s="211"/>
    </row>
    <row r="16" spans="1:99" s="90" customFormat="1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  <c r="Q16" s="204"/>
      <c r="R16" s="205"/>
      <c r="S16" s="205"/>
      <c r="T16" s="205"/>
      <c r="U16" s="206"/>
      <c r="V16" s="207"/>
      <c r="W16" s="208"/>
      <c r="X16" s="208"/>
      <c r="Y16" s="208"/>
      <c r="Z16" s="208"/>
      <c r="AA16" s="209"/>
      <c r="AB16" s="204" t="s">
        <v>123</v>
      </c>
      <c r="AC16" s="205"/>
      <c r="AD16" s="205"/>
      <c r="AE16" s="205"/>
      <c r="AF16" s="205"/>
      <c r="AG16" s="205"/>
      <c r="AH16" s="205"/>
      <c r="AI16" s="206"/>
      <c r="AJ16" s="204" t="s">
        <v>124</v>
      </c>
      <c r="AK16" s="205"/>
      <c r="AL16" s="205"/>
      <c r="AM16" s="205"/>
      <c r="AN16" s="205"/>
      <c r="AO16" s="205"/>
      <c r="AP16" s="205"/>
      <c r="AQ16" s="206"/>
      <c r="AR16" s="204" t="s">
        <v>124</v>
      </c>
      <c r="AS16" s="205"/>
      <c r="AT16" s="205"/>
      <c r="AU16" s="205"/>
      <c r="AV16" s="205"/>
      <c r="AW16" s="205"/>
      <c r="AX16" s="205"/>
      <c r="AY16" s="206"/>
      <c r="AZ16" s="204" t="s">
        <v>123</v>
      </c>
      <c r="BA16" s="205"/>
      <c r="BB16" s="205"/>
      <c r="BC16" s="205"/>
      <c r="BD16" s="205"/>
      <c r="BE16" s="205"/>
      <c r="BF16" s="205"/>
      <c r="BG16" s="206"/>
      <c r="BH16" s="204" t="s">
        <v>124</v>
      </c>
      <c r="BI16" s="205"/>
      <c r="BJ16" s="205"/>
      <c r="BK16" s="205"/>
      <c r="BL16" s="205"/>
      <c r="BM16" s="205"/>
      <c r="BN16" s="205"/>
      <c r="BO16" s="206"/>
      <c r="BP16" s="204" t="s">
        <v>124</v>
      </c>
      <c r="BQ16" s="205"/>
      <c r="BR16" s="205"/>
      <c r="BS16" s="205"/>
      <c r="BT16" s="205"/>
      <c r="BU16" s="205"/>
      <c r="BV16" s="205"/>
      <c r="BW16" s="206"/>
      <c r="BX16" s="204" t="s">
        <v>123</v>
      </c>
      <c r="BY16" s="205"/>
      <c r="BZ16" s="205"/>
      <c r="CA16" s="205"/>
      <c r="CB16" s="205"/>
      <c r="CC16" s="205"/>
      <c r="CD16" s="205"/>
      <c r="CE16" s="206"/>
      <c r="CF16" s="204" t="s">
        <v>124</v>
      </c>
      <c r="CG16" s="205"/>
      <c r="CH16" s="205"/>
      <c r="CI16" s="205"/>
      <c r="CJ16" s="205"/>
      <c r="CK16" s="205"/>
      <c r="CL16" s="205"/>
      <c r="CM16" s="206"/>
      <c r="CN16" s="204" t="s">
        <v>124</v>
      </c>
      <c r="CO16" s="205"/>
      <c r="CP16" s="205"/>
      <c r="CQ16" s="205"/>
      <c r="CR16" s="205"/>
      <c r="CS16" s="205"/>
      <c r="CT16" s="205"/>
      <c r="CU16" s="205"/>
    </row>
    <row r="17" spans="1:99" s="90" customFormat="1" ht="13.5" thickBot="1">
      <c r="A17" s="200">
        <v>1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  <c r="Q17" s="199">
        <v>2</v>
      </c>
      <c r="R17" s="202"/>
      <c r="S17" s="202"/>
      <c r="T17" s="202"/>
      <c r="U17" s="203"/>
      <c r="V17" s="199">
        <v>3</v>
      </c>
      <c r="W17" s="202"/>
      <c r="X17" s="202"/>
      <c r="Y17" s="202"/>
      <c r="Z17" s="202"/>
      <c r="AA17" s="203"/>
      <c r="AB17" s="198">
        <v>4</v>
      </c>
      <c r="AC17" s="198"/>
      <c r="AD17" s="198"/>
      <c r="AE17" s="198"/>
      <c r="AF17" s="198"/>
      <c r="AG17" s="198"/>
      <c r="AH17" s="198"/>
      <c r="AI17" s="198"/>
      <c r="AJ17" s="198">
        <v>5</v>
      </c>
      <c r="AK17" s="198"/>
      <c r="AL17" s="198"/>
      <c r="AM17" s="198"/>
      <c r="AN17" s="198"/>
      <c r="AO17" s="198"/>
      <c r="AP17" s="198"/>
      <c r="AQ17" s="198"/>
      <c r="AR17" s="198">
        <v>6</v>
      </c>
      <c r="AS17" s="198"/>
      <c r="AT17" s="198"/>
      <c r="AU17" s="198"/>
      <c r="AV17" s="198"/>
      <c r="AW17" s="198"/>
      <c r="AX17" s="198"/>
      <c r="AY17" s="198"/>
      <c r="AZ17" s="198">
        <v>7</v>
      </c>
      <c r="BA17" s="198"/>
      <c r="BB17" s="198"/>
      <c r="BC17" s="198"/>
      <c r="BD17" s="198"/>
      <c r="BE17" s="198"/>
      <c r="BF17" s="198"/>
      <c r="BG17" s="198"/>
      <c r="BH17" s="198">
        <v>8</v>
      </c>
      <c r="BI17" s="198"/>
      <c r="BJ17" s="198"/>
      <c r="BK17" s="198"/>
      <c r="BL17" s="198"/>
      <c r="BM17" s="198"/>
      <c r="BN17" s="198"/>
      <c r="BO17" s="198"/>
      <c r="BP17" s="198">
        <v>9</v>
      </c>
      <c r="BQ17" s="198"/>
      <c r="BR17" s="198"/>
      <c r="BS17" s="198"/>
      <c r="BT17" s="198"/>
      <c r="BU17" s="198"/>
      <c r="BV17" s="198"/>
      <c r="BW17" s="198"/>
      <c r="BX17" s="198">
        <v>10</v>
      </c>
      <c r="BY17" s="198"/>
      <c r="BZ17" s="198"/>
      <c r="CA17" s="198"/>
      <c r="CB17" s="198"/>
      <c r="CC17" s="198"/>
      <c r="CD17" s="198"/>
      <c r="CE17" s="198"/>
      <c r="CF17" s="198">
        <v>11</v>
      </c>
      <c r="CG17" s="198"/>
      <c r="CH17" s="198"/>
      <c r="CI17" s="198"/>
      <c r="CJ17" s="198"/>
      <c r="CK17" s="198"/>
      <c r="CL17" s="198"/>
      <c r="CM17" s="198"/>
      <c r="CN17" s="198">
        <v>12</v>
      </c>
      <c r="CO17" s="198"/>
      <c r="CP17" s="198"/>
      <c r="CQ17" s="198"/>
      <c r="CR17" s="198"/>
      <c r="CS17" s="198"/>
      <c r="CT17" s="198"/>
      <c r="CU17" s="199"/>
    </row>
    <row r="18" spans="1:99" s="90" customFormat="1" ht="12.75">
      <c r="A18" s="185" t="s">
        <v>125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94" t="s">
        <v>126</v>
      </c>
      <c r="R18" s="195"/>
      <c r="S18" s="195"/>
      <c r="T18" s="195"/>
      <c r="U18" s="196"/>
      <c r="V18" s="197" t="s">
        <v>127</v>
      </c>
      <c r="W18" s="195"/>
      <c r="X18" s="195"/>
      <c r="Y18" s="195"/>
      <c r="Z18" s="195"/>
      <c r="AA18" s="196"/>
      <c r="AB18" s="166">
        <v>3416105.06</v>
      </c>
      <c r="AC18" s="167"/>
      <c r="AD18" s="167"/>
      <c r="AE18" s="167"/>
      <c r="AF18" s="167"/>
      <c r="AG18" s="167"/>
      <c r="AH18" s="167"/>
      <c r="AI18" s="168"/>
      <c r="AJ18" s="166">
        <v>3027689.79</v>
      </c>
      <c r="AK18" s="167"/>
      <c r="AL18" s="167"/>
      <c r="AM18" s="167"/>
      <c r="AN18" s="167"/>
      <c r="AO18" s="167"/>
      <c r="AP18" s="167"/>
      <c r="AQ18" s="168"/>
      <c r="AR18" s="166">
        <v>3027689.79</v>
      </c>
      <c r="AS18" s="167"/>
      <c r="AT18" s="167"/>
      <c r="AU18" s="167"/>
      <c r="AV18" s="167"/>
      <c r="AW18" s="167"/>
      <c r="AX18" s="167"/>
      <c r="AY18" s="168"/>
      <c r="AZ18" s="166">
        <v>3416105.06</v>
      </c>
      <c r="BA18" s="167"/>
      <c r="BB18" s="167"/>
      <c r="BC18" s="167"/>
      <c r="BD18" s="167"/>
      <c r="BE18" s="167"/>
      <c r="BF18" s="167"/>
      <c r="BG18" s="168"/>
      <c r="BH18" s="166">
        <v>3027689.79</v>
      </c>
      <c r="BI18" s="167"/>
      <c r="BJ18" s="167"/>
      <c r="BK18" s="167"/>
      <c r="BL18" s="167"/>
      <c r="BM18" s="167"/>
      <c r="BN18" s="167"/>
      <c r="BO18" s="168"/>
      <c r="BP18" s="166">
        <v>3027689.79</v>
      </c>
      <c r="BQ18" s="167"/>
      <c r="BR18" s="167"/>
      <c r="BS18" s="167"/>
      <c r="BT18" s="167"/>
      <c r="BU18" s="167"/>
      <c r="BV18" s="167"/>
      <c r="BW18" s="168"/>
      <c r="BX18" s="166"/>
      <c r="BY18" s="167"/>
      <c r="BZ18" s="167"/>
      <c r="CA18" s="167"/>
      <c r="CB18" s="167"/>
      <c r="CC18" s="167"/>
      <c r="CD18" s="167"/>
      <c r="CE18" s="168"/>
      <c r="CF18" s="166"/>
      <c r="CG18" s="167"/>
      <c r="CH18" s="167"/>
      <c r="CI18" s="167"/>
      <c r="CJ18" s="167"/>
      <c r="CK18" s="167"/>
      <c r="CL18" s="167"/>
      <c r="CM18" s="168"/>
      <c r="CN18" s="166"/>
      <c r="CO18" s="167"/>
      <c r="CP18" s="167"/>
      <c r="CQ18" s="167"/>
      <c r="CR18" s="167"/>
      <c r="CS18" s="167"/>
      <c r="CT18" s="167"/>
      <c r="CU18" s="193"/>
    </row>
    <row r="19" spans="1:99" s="90" customFormat="1" ht="12.75">
      <c r="A19" s="185" t="s">
        <v>128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76"/>
      <c r="R19" s="177"/>
      <c r="S19" s="177"/>
      <c r="T19" s="177"/>
      <c r="U19" s="178"/>
      <c r="V19" s="183"/>
      <c r="W19" s="177"/>
      <c r="X19" s="177"/>
      <c r="Y19" s="177"/>
      <c r="Z19" s="177"/>
      <c r="AA19" s="178"/>
      <c r="AB19" s="160"/>
      <c r="AC19" s="161"/>
      <c r="AD19" s="161"/>
      <c r="AE19" s="161"/>
      <c r="AF19" s="161"/>
      <c r="AG19" s="161"/>
      <c r="AH19" s="161"/>
      <c r="AI19" s="162"/>
      <c r="AJ19" s="160"/>
      <c r="AK19" s="161"/>
      <c r="AL19" s="161"/>
      <c r="AM19" s="161"/>
      <c r="AN19" s="161"/>
      <c r="AO19" s="161"/>
      <c r="AP19" s="161"/>
      <c r="AQ19" s="162"/>
      <c r="AR19" s="160"/>
      <c r="AS19" s="161"/>
      <c r="AT19" s="161"/>
      <c r="AU19" s="161"/>
      <c r="AV19" s="161"/>
      <c r="AW19" s="161"/>
      <c r="AX19" s="161"/>
      <c r="AY19" s="162"/>
      <c r="AZ19" s="160"/>
      <c r="BA19" s="161"/>
      <c r="BB19" s="161"/>
      <c r="BC19" s="161"/>
      <c r="BD19" s="161"/>
      <c r="BE19" s="161"/>
      <c r="BF19" s="161"/>
      <c r="BG19" s="162"/>
      <c r="BH19" s="160"/>
      <c r="BI19" s="161"/>
      <c r="BJ19" s="161"/>
      <c r="BK19" s="161"/>
      <c r="BL19" s="161"/>
      <c r="BM19" s="161"/>
      <c r="BN19" s="161"/>
      <c r="BO19" s="162"/>
      <c r="BP19" s="160"/>
      <c r="BQ19" s="161"/>
      <c r="BR19" s="161"/>
      <c r="BS19" s="161"/>
      <c r="BT19" s="161"/>
      <c r="BU19" s="161"/>
      <c r="BV19" s="161"/>
      <c r="BW19" s="162"/>
      <c r="BX19" s="160"/>
      <c r="BY19" s="161"/>
      <c r="BZ19" s="161"/>
      <c r="CA19" s="161"/>
      <c r="CB19" s="161"/>
      <c r="CC19" s="161"/>
      <c r="CD19" s="161"/>
      <c r="CE19" s="162"/>
      <c r="CF19" s="160"/>
      <c r="CG19" s="161"/>
      <c r="CH19" s="161"/>
      <c r="CI19" s="161"/>
      <c r="CJ19" s="161"/>
      <c r="CK19" s="161"/>
      <c r="CL19" s="161"/>
      <c r="CM19" s="162"/>
      <c r="CN19" s="160"/>
      <c r="CO19" s="161"/>
      <c r="CP19" s="161"/>
      <c r="CQ19" s="161"/>
      <c r="CR19" s="161"/>
      <c r="CS19" s="161"/>
      <c r="CT19" s="161"/>
      <c r="CU19" s="170"/>
    </row>
    <row r="20" spans="1:99" s="90" customFormat="1" ht="12.75">
      <c r="A20" s="186" t="s">
        <v>129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79"/>
      <c r="R20" s="180"/>
      <c r="S20" s="180"/>
      <c r="T20" s="180"/>
      <c r="U20" s="181"/>
      <c r="V20" s="184"/>
      <c r="W20" s="180"/>
      <c r="X20" s="180"/>
      <c r="Y20" s="180"/>
      <c r="Z20" s="180"/>
      <c r="AA20" s="181"/>
      <c r="AB20" s="163"/>
      <c r="AC20" s="164"/>
      <c r="AD20" s="164"/>
      <c r="AE20" s="164"/>
      <c r="AF20" s="164"/>
      <c r="AG20" s="164"/>
      <c r="AH20" s="164"/>
      <c r="AI20" s="165"/>
      <c r="AJ20" s="163"/>
      <c r="AK20" s="164"/>
      <c r="AL20" s="164"/>
      <c r="AM20" s="164"/>
      <c r="AN20" s="164"/>
      <c r="AO20" s="164"/>
      <c r="AP20" s="164"/>
      <c r="AQ20" s="165"/>
      <c r="AR20" s="163"/>
      <c r="AS20" s="164"/>
      <c r="AT20" s="164"/>
      <c r="AU20" s="164"/>
      <c r="AV20" s="164"/>
      <c r="AW20" s="164"/>
      <c r="AX20" s="164"/>
      <c r="AY20" s="165"/>
      <c r="AZ20" s="163"/>
      <c r="BA20" s="164"/>
      <c r="BB20" s="164"/>
      <c r="BC20" s="164"/>
      <c r="BD20" s="164"/>
      <c r="BE20" s="164"/>
      <c r="BF20" s="164"/>
      <c r="BG20" s="165"/>
      <c r="BH20" s="163"/>
      <c r="BI20" s="164"/>
      <c r="BJ20" s="164"/>
      <c r="BK20" s="164"/>
      <c r="BL20" s="164"/>
      <c r="BM20" s="164"/>
      <c r="BN20" s="164"/>
      <c r="BO20" s="165"/>
      <c r="BP20" s="163"/>
      <c r="BQ20" s="164"/>
      <c r="BR20" s="164"/>
      <c r="BS20" s="164"/>
      <c r="BT20" s="164"/>
      <c r="BU20" s="164"/>
      <c r="BV20" s="164"/>
      <c r="BW20" s="165"/>
      <c r="BX20" s="163"/>
      <c r="BY20" s="164"/>
      <c r="BZ20" s="164"/>
      <c r="CA20" s="164"/>
      <c r="CB20" s="164"/>
      <c r="CC20" s="164"/>
      <c r="CD20" s="164"/>
      <c r="CE20" s="165"/>
      <c r="CF20" s="163"/>
      <c r="CG20" s="164"/>
      <c r="CH20" s="164"/>
      <c r="CI20" s="164"/>
      <c r="CJ20" s="164"/>
      <c r="CK20" s="164"/>
      <c r="CL20" s="164"/>
      <c r="CM20" s="165"/>
      <c r="CN20" s="163"/>
      <c r="CO20" s="164"/>
      <c r="CP20" s="164"/>
      <c r="CQ20" s="164"/>
      <c r="CR20" s="164"/>
      <c r="CS20" s="164"/>
      <c r="CT20" s="164"/>
      <c r="CU20" s="171"/>
    </row>
    <row r="21" spans="1:99" s="90" customFormat="1" ht="12.75">
      <c r="A21" s="172" t="s">
        <v>106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 t="s">
        <v>130</v>
      </c>
      <c r="R21" s="174"/>
      <c r="S21" s="174"/>
      <c r="T21" s="174"/>
      <c r="U21" s="175"/>
      <c r="V21" s="182" t="s">
        <v>127</v>
      </c>
      <c r="W21" s="174"/>
      <c r="X21" s="174"/>
      <c r="Y21" s="174"/>
      <c r="Z21" s="174"/>
      <c r="AA21" s="175"/>
      <c r="AB21" s="157"/>
      <c r="AC21" s="158"/>
      <c r="AD21" s="158"/>
      <c r="AE21" s="158"/>
      <c r="AF21" s="158"/>
      <c r="AG21" s="158"/>
      <c r="AH21" s="158"/>
      <c r="AI21" s="159"/>
      <c r="AJ21" s="157"/>
      <c r="AK21" s="158"/>
      <c r="AL21" s="158"/>
      <c r="AM21" s="158"/>
      <c r="AN21" s="158"/>
      <c r="AO21" s="158"/>
      <c r="AP21" s="158"/>
      <c r="AQ21" s="159"/>
      <c r="AR21" s="157"/>
      <c r="AS21" s="158"/>
      <c r="AT21" s="158"/>
      <c r="AU21" s="158"/>
      <c r="AV21" s="158"/>
      <c r="AW21" s="158"/>
      <c r="AX21" s="158"/>
      <c r="AY21" s="159"/>
      <c r="AZ21" s="157"/>
      <c r="BA21" s="158"/>
      <c r="BB21" s="158"/>
      <c r="BC21" s="158"/>
      <c r="BD21" s="158"/>
      <c r="BE21" s="158"/>
      <c r="BF21" s="158"/>
      <c r="BG21" s="159"/>
      <c r="BH21" s="157"/>
      <c r="BI21" s="158"/>
      <c r="BJ21" s="158"/>
      <c r="BK21" s="158"/>
      <c r="BL21" s="158"/>
      <c r="BM21" s="158"/>
      <c r="BN21" s="158"/>
      <c r="BO21" s="159"/>
      <c r="BP21" s="157"/>
      <c r="BQ21" s="158"/>
      <c r="BR21" s="158"/>
      <c r="BS21" s="158"/>
      <c r="BT21" s="158"/>
      <c r="BU21" s="158"/>
      <c r="BV21" s="158"/>
      <c r="BW21" s="159"/>
      <c r="BX21" s="157"/>
      <c r="BY21" s="158"/>
      <c r="BZ21" s="158"/>
      <c r="CA21" s="158"/>
      <c r="CB21" s="158"/>
      <c r="CC21" s="158"/>
      <c r="CD21" s="158"/>
      <c r="CE21" s="159"/>
      <c r="CF21" s="157"/>
      <c r="CG21" s="158"/>
      <c r="CH21" s="158"/>
      <c r="CI21" s="158"/>
      <c r="CJ21" s="158"/>
      <c r="CK21" s="158"/>
      <c r="CL21" s="158"/>
      <c r="CM21" s="159"/>
      <c r="CN21" s="157"/>
      <c r="CO21" s="158"/>
      <c r="CP21" s="158"/>
      <c r="CQ21" s="158"/>
      <c r="CR21" s="158"/>
      <c r="CS21" s="158"/>
      <c r="CT21" s="158"/>
      <c r="CU21" s="169"/>
    </row>
    <row r="22" spans="1:99" s="90" customFormat="1" ht="12.75">
      <c r="A22" s="185" t="s">
        <v>131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76"/>
      <c r="R22" s="177"/>
      <c r="S22" s="177"/>
      <c r="T22" s="177"/>
      <c r="U22" s="178"/>
      <c r="V22" s="183"/>
      <c r="W22" s="177"/>
      <c r="X22" s="177"/>
      <c r="Y22" s="177"/>
      <c r="Z22" s="177"/>
      <c r="AA22" s="178"/>
      <c r="AB22" s="160"/>
      <c r="AC22" s="161"/>
      <c r="AD22" s="161"/>
      <c r="AE22" s="161"/>
      <c r="AF22" s="161"/>
      <c r="AG22" s="161"/>
      <c r="AH22" s="161"/>
      <c r="AI22" s="162"/>
      <c r="AJ22" s="160"/>
      <c r="AK22" s="161"/>
      <c r="AL22" s="161"/>
      <c r="AM22" s="161"/>
      <c r="AN22" s="161"/>
      <c r="AO22" s="161"/>
      <c r="AP22" s="161"/>
      <c r="AQ22" s="162"/>
      <c r="AR22" s="160"/>
      <c r="AS22" s="161"/>
      <c r="AT22" s="161"/>
      <c r="AU22" s="161"/>
      <c r="AV22" s="161"/>
      <c r="AW22" s="161"/>
      <c r="AX22" s="161"/>
      <c r="AY22" s="162"/>
      <c r="AZ22" s="160"/>
      <c r="BA22" s="161"/>
      <c r="BB22" s="161"/>
      <c r="BC22" s="161"/>
      <c r="BD22" s="161"/>
      <c r="BE22" s="161"/>
      <c r="BF22" s="161"/>
      <c r="BG22" s="162"/>
      <c r="BH22" s="160"/>
      <c r="BI22" s="161"/>
      <c r="BJ22" s="161"/>
      <c r="BK22" s="161"/>
      <c r="BL22" s="161"/>
      <c r="BM22" s="161"/>
      <c r="BN22" s="161"/>
      <c r="BO22" s="162"/>
      <c r="BP22" s="160"/>
      <c r="BQ22" s="161"/>
      <c r="BR22" s="161"/>
      <c r="BS22" s="161"/>
      <c r="BT22" s="161"/>
      <c r="BU22" s="161"/>
      <c r="BV22" s="161"/>
      <c r="BW22" s="162"/>
      <c r="BX22" s="160"/>
      <c r="BY22" s="161"/>
      <c r="BZ22" s="161"/>
      <c r="CA22" s="161"/>
      <c r="CB22" s="161"/>
      <c r="CC22" s="161"/>
      <c r="CD22" s="161"/>
      <c r="CE22" s="162"/>
      <c r="CF22" s="160"/>
      <c r="CG22" s="161"/>
      <c r="CH22" s="161"/>
      <c r="CI22" s="161"/>
      <c r="CJ22" s="161"/>
      <c r="CK22" s="161"/>
      <c r="CL22" s="161"/>
      <c r="CM22" s="162"/>
      <c r="CN22" s="160"/>
      <c r="CO22" s="161"/>
      <c r="CP22" s="161"/>
      <c r="CQ22" s="161"/>
      <c r="CR22" s="161"/>
      <c r="CS22" s="161"/>
      <c r="CT22" s="161"/>
      <c r="CU22" s="170"/>
    </row>
    <row r="23" spans="1:99" s="90" customFormat="1" ht="12.75">
      <c r="A23" s="185" t="s">
        <v>132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76"/>
      <c r="R23" s="177"/>
      <c r="S23" s="177"/>
      <c r="T23" s="177"/>
      <c r="U23" s="178"/>
      <c r="V23" s="183"/>
      <c r="W23" s="177"/>
      <c r="X23" s="177"/>
      <c r="Y23" s="177"/>
      <c r="Z23" s="177"/>
      <c r="AA23" s="178"/>
      <c r="AB23" s="160"/>
      <c r="AC23" s="161"/>
      <c r="AD23" s="161"/>
      <c r="AE23" s="161"/>
      <c r="AF23" s="161"/>
      <c r="AG23" s="161"/>
      <c r="AH23" s="161"/>
      <c r="AI23" s="162"/>
      <c r="AJ23" s="160"/>
      <c r="AK23" s="161"/>
      <c r="AL23" s="161"/>
      <c r="AM23" s="161"/>
      <c r="AN23" s="161"/>
      <c r="AO23" s="161"/>
      <c r="AP23" s="161"/>
      <c r="AQ23" s="162"/>
      <c r="AR23" s="160"/>
      <c r="AS23" s="161"/>
      <c r="AT23" s="161"/>
      <c r="AU23" s="161"/>
      <c r="AV23" s="161"/>
      <c r="AW23" s="161"/>
      <c r="AX23" s="161"/>
      <c r="AY23" s="162"/>
      <c r="AZ23" s="160"/>
      <c r="BA23" s="161"/>
      <c r="BB23" s="161"/>
      <c r="BC23" s="161"/>
      <c r="BD23" s="161"/>
      <c r="BE23" s="161"/>
      <c r="BF23" s="161"/>
      <c r="BG23" s="162"/>
      <c r="BH23" s="160"/>
      <c r="BI23" s="161"/>
      <c r="BJ23" s="161"/>
      <c r="BK23" s="161"/>
      <c r="BL23" s="161"/>
      <c r="BM23" s="161"/>
      <c r="BN23" s="161"/>
      <c r="BO23" s="162"/>
      <c r="BP23" s="160"/>
      <c r="BQ23" s="161"/>
      <c r="BR23" s="161"/>
      <c r="BS23" s="161"/>
      <c r="BT23" s="161"/>
      <c r="BU23" s="161"/>
      <c r="BV23" s="161"/>
      <c r="BW23" s="162"/>
      <c r="BX23" s="160"/>
      <c r="BY23" s="161"/>
      <c r="BZ23" s="161"/>
      <c r="CA23" s="161"/>
      <c r="CB23" s="161"/>
      <c r="CC23" s="161"/>
      <c r="CD23" s="161"/>
      <c r="CE23" s="162"/>
      <c r="CF23" s="160"/>
      <c r="CG23" s="161"/>
      <c r="CH23" s="161"/>
      <c r="CI23" s="161"/>
      <c r="CJ23" s="161"/>
      <c r="CK23" s="161"/>
      <c r="CL23" s="161"/>
      <c r="CM23" s="162"/>
      <c r="CN23" s="160"/>
      <c r="CO23" s="161"/>
      <c r="CP23" s="161"/>
      <c r="CQ23" s="161"/>
      <c r="CR23" s="161"/>
      <c r="CS23" s="161"/>
      <c r="CT23" s="161"/>
      <c r="CU23" s="170"/>
    </row>
    <row r="24" spans="1:99" s="90" customFormat="1" ht="12.75">
      <c r="A24" s="186" t="s">
        <v>133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79"/>
      <c r="R24" s="180"/>
      <c r="S24" s="180"/>
      <c r="T24" s="180"/>
      <c r="U24" s="181"/>
      <c r="V24" s="184"/>
      <c r="W24" s="180"/>
      <c r="X24" s="180"/>
      <c r="Y24" s="180"/>
      <c r="Z24" s="180"/>
      <c r="AA24" s="181"/>
      <c r="AB24" s="163"/>
      <c r="AC24" s="164"/>
      <c r="AD24" s="164"/>
      <c r="AE24" s="164"/>
      <c r="AF24" s="164"/>
      <c r="AG24" s="164"/>
      <c r="AH24" s="164"/>
      <c r="AI24" s="165"/>
      <c r="AJ24" s="163"/>
      <c r="AK24" s="164"/>
      <c r="AL24" s="164"/>
      <c r="AM24" s="164"/>
      <c r="AN24" s="164"/>
      <c r="AO24" s="164"/>
      <c r="AP24" s="164"/>
      <c r="AQ24" s="165"/>
      <c r="AR24" s="163"/>
      <c r="AS24" s="164"/>
      <c r="AT24" s="164"/>
      <c r="AU24" s="164"/>
      <c r="AV24" s="164"/>
      <c r="AW24" s="164"/>
      <c r="AX24" s="164"/>
      <c r="AY24" s="165"/>
      <c r="AZ24" s="163"/>
      <c r="BA24" s="164"/>
      <c r="BB24" s="164"/>
      <c r="BC24" s="164"/>
      <c r="BD24" s="164"/>
      <c r="BE24" s="164"/>
      <c r="BF24" s="164"/>
      <c r="BG24" s="165"/>
      <c r="BH24" s="163"/>
      <c r="BI24" s="164"/>
      <c r="BJ24" s="164"/>
      <c r="BK24" s="164"/>
      <c r="BL24" s="164"/>
      <c r="BM24" s="164"/>
      <c r="BN24" s="164"/>
      <c r="BO24" s="165"/>
      <c r="BP24" s="163"/>
      <c r="BQ24" s="164"/>
      <c r="BR24" s="164"/>
      <c r="BS24" s="164"/>
      <c r="BT24" s="164"/>
      <c r="BU24" s="164"/>
      <c r="BV24" s="164"/>
      <c r="BW24" s="165"/>
      <c r="BX24" s="163"/>
      <c r="BY24" s="164"/>
      <c r="BZ24" s="164"/>
      <c r="CA24" s="164"/>
      <c r="CB24" s="164"/>
      <c r="CC24" s="164"/>
      <c r="CD24" s="164"/>
      <c r="CE24" s="165"/>
      <c r="CF24" s="163"/>
      <c r="CG24" s="164"/>
      <c r="CH24" s="164"/>
      <c r="CI24" s="164"/>
      <c r="CJ24" s="164"/>
      <c r="CK24" s="164"/>
      <c r="CL24" s="164"/>
      <c r="CM24" s="165"/>
      <c r="CN24" s="163"/>
      <c r="CO24" s="164"/>
      <c r="CP24" s="164"/>
      <c r="CQ24" s="164"/>
      <c r="CR24" s="164"/>
      <c r="CS24" s="164"/>
      <c r="CT24" s="164"/>
      <c r="CU24" s="171"/>
    </row>
    <row r="25" spans="1:99" s="90" customFormat="1" ht="13.5" thickBo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89"/>
      <c r="R25" s="190"/>
      <c r="S25" s="190"/>
      <c r="T25" s="190"/>
      <c r="U25" s="191"/>
      <c r="V25" s="192"/>
      <c r="W25" s="190"/>
      <c r="X25" s="190"/>
      <c r="Y25" s="190"/>
      <c r="Z25" s="190"/>
      <c r="AA25" s="191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8"/>
    </row>
    <row r="26" spans="1:99" s="90" customFormat="1" ht="12.75">
      <c r="A26" s="172" t="s">
        <v>134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 t="s">
        <v>135</v>
      </c>
      <c r="R26" s="174"/>
      <c r="S26" s="174"/>
      <c r="T26" s="174"/>
      <c r="U26" s="175"/>
      <c r="V26" s="182" t="s">
        <v>138</v>
      </c>
      <c r="W26" s="174"/>
      <c r="X26" s="174"/>
      <c r="Y26" s="174"/>
      <c r="Z26" s="174"/>
      <c r="AA26" s="175"/>
      <c r="AB26" s="157">
        <f>AB18</f>
        <v>3416105.06</v>
      </c>
      <c r="AC26" s="158"/>
      <c r="AD26" s="158"/>
      <c r="AE26" s="158"/>
      <c r="AF26" s="158"/>
      <c r="AG26" s="158"/>
      <c r="AH26" s="158"/>
      <c r="AI26" s="159"/>
      <c r="AJ26" s="166">
        <v>3027689.79</v>
      </c>
      <c r="AK26" s="167"/>
      <c r="AL26" s="167"/>
      <c r="AM26" s="167"/>
      <c r="AN26" s="167"/>
      <c r="AO26" s="167"/>
      <c r="AP26" s="167"/>
      <c r="AQ26" s="168"/>
      <c r="AR26" s="166">
        <v>3027689.79</v>
      </c>
      <c r="AS26" s="167"/>
      <c r="AT26" s="167"/>
      <c r="AU26" s="167"/>
      <c r="AV26" s="167"/>
      <c r="AW26" s="167"/>
      <c r="AX26" s="167"/>
      <c r="AY26" s="168"/>
      <c r="AZ26" s="157">
        <f>AZ18</f>
        <v>3416105.06</v>
      </c>
      <c r="BA26" s="158"/>
      <c r="BB26" s="158"/>
      <c r="BC26" s="158"/>
      <c r="BD26" s="158"/>
      <c r="BE26" s="158"/>
      <c r="BF26" s="158"/>
      <c r="BG26" s="159"/>
      <c r="BH26" s="166">
        <v>3027689.79</v>
      </c>
      <c r="BI26" s="167"/>
      <c r="BJ26" s="167"/>
      <c r="BK26" s="167"/>
      <c r="BL26" s="167"/>
      <c r="BM26" s="167"/>
      <c r="BN26" s="167"/>
      <c r="BO26" s="168"/>
      <c r="BP26" s="166">
        <v>3027689.79</v>
      </c>
      <c r="BQ26" s="167"/>
      <c r="BR26" s="167"/>
      <c r="BS26" s="167"/>
      <c r="BT26" s="167"/>
      <c r="BU26" s="167"/>
      <c r="BV26" s="167"/>
      <c r="BW26" s="168"/>
      <c r="BX26" s="157"/>
      <c r="BY26" s="158"/>
      <c r="BZ26" s="158"/>
      <c r="CA26" s="158"/>
      <c r="CB26" s="158"/>
      <c r="CC26" s="158"/>
      <c r="CD26" s="158"/>
      <c r="CE26" s="159"/>
      <c r="CF26" s="157"/>
      <c r="CG26" s="158"/>
      <c r="CH26" s="158"/>
      <c r="CI26" s="158"/>
      <c r="CJ26" s="158"/>
      <c r="CK26" s="158"/>
      <c r="CL26" s="158"/>
      <c r="CM26" s="159"/>
      <c r="CN26" s="157"/>
      <c r="CO26" s="158"/>
      <c r="CP26" s="158"/>
      <c r="CQ26" s="158"/>
      <c r="CR26" s="158"/>
      <c r="CS26" s="158"/>
      <c r="CT26" s="158"/>
      <c r="CU26" s="169"/>
    </row>
    <row r="27" spans="1:99" s="90" customFormat="1" ht="12.75">
      <c r="A27" s="185" t="s">
        <v>136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76"/>
      <c r="R27" s="177"/>
      <c r="S27" s="177"/>
      <c r="T27" s="177"/>
      <c r="U27" s="178"/>
      <c r="V27" s="183"/>
      <c r="W27" s="177"/>
      <c r="X27" s="177"/>
      <c r="Y27" s="177"/>
      <c r="Z27" s="177"/>
      <c r="AA27" s="178"/>
      <c r="AB27" s="160"/>
      <c r="AC27" s="161"/>
      <c r="AD27" s="161"/>
      <c r="AE27" s="161"/>
      <c r="AF27" s="161"/>
      <c r="AG27" s="161"/>
      <c r="AH27" s="161"/>
      <c r="AI27" s="162"/>
      <c r="AJ27" s="160"/>
      <c r="AK27" s="161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1"/>
      <c r="AX27" s="161"/>
      <c r="AY27" s="162"/>
      <c r="AZ27" s="160"/>
      <c r="BA27" s="161"/>
      <c r="BB27" s="161"/>
      <c r="BC27" s="161"/>
      <c r="BD27" s="161"/>
      <c r="BE27" s="161"/>
      <c r="BF27" s="161"/>
      <c r="BG27" s="162"/>
      <c r="BH27" s="160"/>
      <c r="BI27" s="161"/>
      <c r="BJ27" s="161"/>
      <c r="BK27" s="161"/>
      <c r="BL27" s="161"/>
      <c r="BM27" s="161"/>
      <c r="BN27" s="161"/>
      <c r="BO27" s="162"/>
      <c r="BP27" s="160"/>
      <c r="BQ27" s="161"/>
      <c r="BR27" s="161"/>
      <c r="BS27" s="161"/>
      <c r="BT27" s="161"/>
      <c r="BU27" s="161"/>
      <c r="BV27" s="161"/>
      <c r="BW27" s="162"/>
      <c r="BX27" s="160"/>
      <c r="BY27" s="161"/>
      <c r="BZ27" s="161"/>
      <c r="CA27" s="161"/>
      <c r="CB27" s="161"/>
      <c r="CC27" s="161"/>
      <c r="CD27" s="161"/>
      <c r="CE27" s="162"/>
      <c r="CF27" s="160"/>
      <c r="CG27" s="161"/>
      <c r="CH27" s="161"/>
      <c r="CI27" s="161"/>
      <c r="CJ27" s="161"/>
      <c r="CK27" s="161"/>
      <c r="CL27" s="161"/>
      <c r="CM27" s="162"/>
      <c r="CN27" s="160"/>
      <c r="CO27" s="161"/>
      <c r="CP27" s="161"/>
      <c r="CQ27" s="161"/>
      <c r="CR27" s="161"/>
      <c r="CS27" s="161"/>
      <c r="CT27" s="161"/>
      <c r="CU27" s="170"/>
    </row>
    <row r="28" spans="1:99" s="90" customFormat="1" ht="12.75">
      <c r="A28" s="186" t="s">
        <v>137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79"/>
      <c r="R28" s="180"/>
      <c r="S28" s="180"/>
      <c r="T28" s="180"/>
      <c r="U28" s="181"/>
      <c r="V28" s="184"/>
      <c r="W28" s="180"/>
      <c r="X28" s="180"/>
      <c r="Y28" s="180"/>
      <c r="Z28" s="180"/>
      <c r="AA28" s="181"/>
      <c r="AB28" s="163"/>
      <c r="AC28" s="164"/>
      <c r="AD28" s="164"/>
      <c r="AE28" s="164"/>
      <c r="AF28" s="164"/>
      <c r="AG28" s="164"/>
      <c r="AH28" s="164"/>
      <c r="AI28" s="165"/>
      <c r="AJ28" s="163"/>
      <c r="AK28" s="164"/>
      <c r="AL28" s="164"/>
      <c r="AM28" s="164"/>
      <c r="AN28" s="164"/>
      <c r="AO28" s="164"/>
      <c r="AP28" s="164"/>
      <c r="AQ28" s="165"/>
      <c r="AR28" s="163"/>
      <c r="AS28" s="164"/>
      <c r="AT28" s="164"/>
      <c r="AU28" s="164"/>
      <c r="AV28" s="164"/>
      <c r="AW28" s="164"/>
      <c r="AX28" s="164"/>
      <c r="AY28" s="165"/>
      <c r="AZ28" s="163"/>
      <c r="BA28" s="164"/>
      <c r="BB28" s="164"/>
      <c r="BC28" s="164"/>
      <c r="BD28" s="164"/>
      <c r="BE28" s="164"/>
      <c r="BF28" s="164"/>
      <c r="BG28" s="165"/>
      <c r="BH28" s="163"/>
      <c r="BI28" s="164"/>
      <c r="BJ28" s="164"/>
      <c r="BK28" s="164"/>
      <c r="BL28" s="164"/>
      <c r="BM28" s="164"/>
      <c r="BN28" s="164"/>
      <c r="BO28" s="165"/>
      <c r="BP28" s="163"/>
      <c r="BQ28" s="164"/>
      <c r="BR28" s="164"/>
      <c r="BS28" s="164"/>
      <c r="BT28" s="164"/>
      <c r="BU28" s="164"/>
      <c r="BV28" s="164"/>
      <c r="BW28" s="165"/>
      <c r="BX28" s="163"/>
      <c r="BY28" s="164"/>
      <c r="BZ28" s="164"/>
      <c r="CA28" s="164"/>
      <c r="CB28" s="164"/>
      <c r="CC28" s="164"/>
      <c r="CD28" s="164"/>
      <c r="CE28" s="165"/>
      <c r="CF28" s="163"/>
      <c r="CG28" s="164"/>
      <c r="CH28" s="164"/>
      <c r="CI28" s="164"/>
      <c r="CJ28" s="164"/>
      <c r="CK28" s="164"/>
      <c r="CL28" s="164"/>
      <c r="CM28" s="165"/>
      <c r="CN28" s="163"/>
      <c r="CO28" s="164"/>
      <c r="CP28" s="164"/>
      <c r="CQ28" s="164"/>
      <c r="CR28" s="164"/>
      <c r="CS28" s="164"/>
      <c r="CT28" s="164"/>
      <c r="CU28" s="171"/>
    </row>
    <row r="29" spans="1:99" s="90" customFormat="1" ht="13.5" thickBo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  <c r="R29" s="154"/>
      <c r="S29" s="154"/>
      <c r="T29" s="154"/>
      <c r="U29" s="155"/>
      <c r="V29" s="156"/>
      <c r="W29" s="154"/>
      <c r="X29" s="154"/>
      <c r="Y29" s="154"/>
      <c r="Z29" s="154"/>
      <c r="AA29" s="155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1"/>
    </row>
    <row r="30" spans="1:99" s="90" customFormat="1" ht="12.75"/>
    <row r="31" spans="1:99" s="90" customFormat="1" ht="12.75"/>
    <row r="32" spans="1:99" s="90" customFormat="1" ht="12.75"/>
    <row r="33" s="90" customFormat="1" ht="12.75"/>
    <row r="34" s="90" customFormat="1" ht="12.75"/>
    <row r="35" s="90" customFormat="1" ht="12.75"/>
    <row r="36" s="90" customFormat="1" ht="12.75"/>
    <row r="37" s="90" customFormat="1" ht="12.75"/>
    <row r="38" s="90" customFormat="1" ht="12.75"/>
    <row r="39" s="90" customFormat="1" ht="12.75"/>
    <row r="40" s="90" customFormat="1" ht="12.75"/>
    <row r="41" s="90" customFormat="1" ht="12.75"/>
    <row r="42" s="90" customFormat="1" ht="12.75"/>
    <row r="43" s="90" customFormat="1" ht="12.75"/>
    <row r="44" s="90" customFormat="1" ht="12.75"/>
    <row r="45" s="90" customFormat="1" ht="12.75"/>
    <row r="46" s="90" customFormat="1" ht="12.75"/>
    <row r="47" s="90" customFormat="1" ht="12.75"/>
    <row r="48" s="90" customFormat="1" ht="12.75"/>
    <row r="49" s="90" customFormat="1" ht="12.75"/>
    <row r="50" s="90" customFormat="1" ht="12.75"/>
    <row r="51" s="90" customFormat="1" ht="12.75"/>
    <row r="52" s="90" customFormat="1" ht="12.75"/>
    <row r="53" s="90" customFormat="1" ht="12.75"/>
    <row r="54" s="90" customFormat="1" ht="12.75"/>
    <row r="55" s="90" customFormat="1" ht="12.75"/>
    <row r="56" s="90" customFormat="1" ht="12.75"/>
    <row r="57" s="90" customFormat="1" ht="12.75"/>
    <row r="58" s="90" customFormat="1" ht="12.75"/>
    <row r="59" s="90" customFormat="1" ht="12.75"/>
    <row r="60" s="90" customFormat="1" ht="12.75"/>
    <row r="61" s="90" customFormat="1" ht="12.75"/>
    <row r="62" s="90" customFormat="1" ht="12.75"/>
    <row r="63" s="90" customFormat="1" ht="12.75"/>
    <row r="64" s="90" customFormat="1" ht="12.75"/>
    <row r="65" s="90" customFormat="1" ht="12.75"/>
    <row r="66" s="90" customFormat="1" ht="12.75"/>
    <row r="67" s="90" customFormat="1" ht="12.75"/>
    <row r="68" s="90" customFormat="1" ht="12.75"/>
    <row r="69" s="90" customFormat="1" ht="12.75"/>
    <row r="70" s="90" customFormat="1" ht="12.75"/>
    <row r="71" s="90" customFormat="1" ht="12.75"/>
    <row r="72" s="90" customFormat="1" ht="12.75"/>
    <row r="73" s="90" customFormat="1" ht="12.75"/>
    <row r="74" s="90" customFormat="1" ht="12.75"/>
    <row r="75" s="90" customFormat="1" ht="12.75"/>
    <row r="76" s="90" customFormat="1" ht="12.75"/>
    <row r="77" s="90" customFormat="1" ht="12.75"/>
    <row r="78" s="90" customFormat="1" ht="12.75"/>
    <row r="79" s="90" customFormat="1" ht="12.75"/>
    <row r="80" s="90" customFormat="1" ht="12.75"/>
    <row r="81" s="90" customFormat="1" ht="12.75"/>
    <row r="82" s="90" customFormat="1" ht="12.75"/>
    <row r="83" s="90" customFormat="1" ht="12.75"/>
    <row r="84" s="90" customFormat="1" ht="12.75"/>
    <row r="85" s="90" customFormat="1" ht="12.75"/>
    <row r="86" s="90" customFormat="1" ht="12.75"/>
    <row r="87" s="90" customFormat="1" ht="12.75"/>
    <row r="88" s="90" customFormat="1" ht="12.75"/>
    <row r="89" s="90" customFormat="1" ht="12.75"/>
    <row r="90" s="90" customFormat="1" ht="12.75"/>
    <row r="91" s="90" customFormat="1" ht="12.75"/>
    <row r="92" s="90" customFormat="1" ht="12.75"/>
    <row r="93" s="90" customFormat="1" ht="12.75"/>
    <row r="94" s="90" customFormat="1" ht="12.75"/>
    <row r="95" s="90" customFormat="1" ht="12.75"/>
    <row r="96" s="90" customFormat="1" ht="12.75"/>
    <row r="97" s="90" customFormat="1" ht="12.75"/>
    <row r="98" s="90" customFormat="1" ht="12.75"/>
    <row r="99" s="90" customFormat="1" ht="12.75"/>
    <row r="100" s="90" customFormat="1" ht="12.75"/>
    <row r="101" s="90" customFormat="1" ht="12.75"/>
    <row r="102" s="90" customFormat="1" ht="12.75"/>
    <row r="103" s="90" customFormat="1" ht="12.75"/>
    <row r="104" s="90" customFormat="1" ht="12.75"/>
    <row r="105" s="90" customFormat="1" ht="12.75"/>
    <row r="106" s="90" customFormat="1" ht="12.75"/>
    <row r="107" s="90" customFormat="1" ht="12.75"/>
    <row r="108" s="90" customFormat="1" ht="12.75"/>
    <row r="109" s="90" customFormat="1" ht="12.75"/>
    <row r="110" s="90" customFormat="1" ht="12.75"/>
    <row r="111" s="90" customFormat="1" ht="12.75"/>
    <row r="112" s="90" customFormat="1" ht="12.75"/>
    <row r="113" s="90" customFormat="1" ht="12.75"/>
    <row r="114" s="90" customFormat="1" ht="12.75"/>
    <row r="115" s="90" customFormat="1" ht="12.75"/>
    <row r="116" s="90" customFormat="1" ht="12.75"/>
    <row r="117" s="90" customFormat="1" ht="12.75"/>
    <row r="118" s="90" customFormat="1" ht="12.75"/>
    <row r="119" s="90" customFormat="1" ht="12.75"/>
    <row r="120" s="90" customFormat="1" ht="12.75"/>
    <row r="121" s="90" customFormat="1" ht="12.75"/>
    <row r="122" s="90" customFormat="1" ht="12.75"/>
    <row r="123" s="90" customFormat="1" ht="12.75"/>
    <row r="124" s="90" customFormat="1" ht="12.75"/>
    <row r="125" s="90" customFormat="1" ht="12.75"/>
    <row r="126" s="90" customFormat="1" ht="12.75"/>
    <row r="127" s="90" customFormat="1" ht="12.75"/>
    <row r="128" s="90" customFormat="1" ht="12.75"/>
    <row r="129" s="90" customFormat="1" ht="12.75"/>
    <row r="130" s="90" customFormat="1" ht="12.75"/>
    <row r="131" s="90" customFormat="1" ht="12.75"/>
    <row r="132" s="90" customFormat="1" ht="12.75"/>
    <row r="133" s="90" customFormat="1" ht="12.75"/>
    <row r="134" s="90" customFormat="1" ht="12.75"/>
    <row r="135" s="90" customFormat="1" ht="12.75"/>
    <row r="136" s="90" customFormat="1" ht="12.75"/>
    <row r="137" s="90" customFormat="1" ht="12.75"/>
    <row r="138" s="90" customFormat="1" ht="12.75"/>
    <row r="139" s="90" customFormat="1" ht="12.75"/>
    <row r="140" s="90" customFormat="1" ht="12.75"/>
    <row r="141" s="90" customFormat="1" ht="12.75"/>
    <row r="142" s="90" customFormat="1" ht="12.75"/>
    <row r="143" s="90" customFormat="1" ht="12.75"/>
    <row r="144" s="90" customFormat="1" ht="12.75"/>
    <row r="145" s="90" customFormat="1" ht="12.75"/>
    <row r="146" s="90" customFormat="1" ht="12.75"/>
    <row r="147" s="90" customFormat="1" ht="12.75"/>
    <row r="148" s="90" customFormat="1" ht="12.75"/>
    <row r="149" s="90" customFormat="1" ht="12.75"/>
    <row r="150" s="90" customFormat="1" ht="12.75"/>
    <row r="151" s="90" customFormat="1" ht="12.75"/>
    <row r="152" s="90" customFormat="1" ht="12.75"/>
    <row r="153" s="90" customFormat="1" ht="12.75"/>
    <row r="154" s="90" customFormat="1" ht="12.75"/>
    <row r="155" s="90" customFormat="1" ht="12.75"/>
    <row r="156" s="90" customFormat="1" ht="12.75"/>
    <row r="157" s="90" customFormat="1" ht="12.75"/>
    <row r="158" s="90" customFormat="1" ht="12.75"/>
    <row r="159" s="90" customFormat="1" ht="12.75"/>
    <row r="160" s="90" customFormat="1" ht="12.75"/>
    <row r="161" s="90" customFormat="1" ht="12.75"/>
    <row r="162" s="90" customFormat="1" ht="12.75"/>
    <row r="163" s="90" customFormat="1" ht="12.75"/>
    <row r="164" s="90" customFormat="1" ht="12.75"/>
    <row r="165" s="90" customFormat="1" ht="12.75"/>
    <row r="166" s="90" customFormat="1" ht="12.75"/>
    <row r="167" s="90" customFormat="1" ht="12.75"/>
    <row r="168" s="90" customFormat="1" ht="12.75"/>
    <row r="169" s="90" customFormat="1" ht="12.75"/>
    <row r="170" s="90" customFormat="1" ht="12.75"/>
    <row r="171" s="90" customFormat="1" ht="12.75"/>
    <row r="172" s="90" customFormat="1" ht="12.75"/>
    <row r="173" s="90" customFormat="1" ht="12.75"/>
    <row r="174" s="90" customFormat="1" ht="12.75"/>
    <row r="175" s="90" customFormat="1" ht="12.75"/>
    <row r="176" s="90" customFormat="1" ht="12.75"/>
    <row r="177" s="90" customFormat="1" ht="12.75"/>
    <row r="178" s="90" customFormat="1" ht="12.75"/>
    <row r="179" s="90" customFormat="1" ht="12.75"/>
    <row r="180" s="90" customFormat="1" ht="12.75"/>
    <row r="181" s="90" customFormat="1" ht="12.75"/>
    <row r="182" s="90" customFormat="1" ht="12.75"/>
    <row r="183" s="90" customFormat="1" ht="12.75"/>
    <row r="184" s="90" customFormat="1" ht="12.75"/>
    <row r="185" s="90" customFormat="1" ht="12.75"/>
    <row r="186" s="90" customFormat="1" ht="12.75"/>
    <row r="187" s="90" customFormat="1" ht="12.75"/>
    <row r="188" s="90" customFormat="1" ht="12.75"/>
    <row r="189" s="90" customFormat="1" ht="12.75"/>
    <row r="190" s="90" customFormat="1" ht="12.75"/>
    <row r="191" s="90" customFormat="1" ht="12.75"/>
    <row r="192" s="90" customFormat="1" ht="12.75"/>
    <row r="193" s="90" customFormat="1" ht="12.75"/>
    <row r="194" s="90" customFormat="1" ht="12.75"/>
    <row r="195" s="90" customFormat="1" ht="12.75"/>
    <row r="196" s="90" customFormat="1" ht="12.75"/>
    <row r="197" s="90" customFormat="1" ht="12.75"/>
    <row r="198" s="90" customFormat="1" ht="12.75"/>
    <row r="199" s="90" customFormat="1" ht="12.75"/>
    <row r="200" s="90" customFormat="1" ht="12.75"/>
    <row r="201" s="90" customFormat="1" ht="12.75"/>
    <row r="202" s="90" customFormat="1" ht="12.75"/>
    <row r="203" s="90" customFormat="1" ht="12.75"/>
    <row r="204" s="90" customFormat="1" ht="12.75"/>
    <row r="205" s="90" customFormat="1" ht="12.75"/>
    <row r="206" s="90" customFormat="1" ht="12.75"/>
    <row r="207" s="90" customFormat="1" ht="12.75"/>
    <row r="208" s="90" customFormat="1" ht="12.75"/>
    <row r="209" s="90" customFormat="1" ht="12.75"/>
    <row r="210" s="90" customFormat="1" ht="12.75"/>
    <row r="211" s="90" customFormat="1" ht="12.75"/>
    <row r="212" s="90" customFormat="1" ht="12.75"/>
    <row r="213" s="90" customFormat="1" ht="12.75"/>
    <row r="214" s="90" customFormat="1" ht="12.75"/>
    <row r="215" s="90" customFormat="1" ht="12.75"/>
    <row r="216" s="90" customFormat="1" ht="12.75"/>
    <row r="217" s="90" customFormat="1" ht="12.75"/>
    <row r="218" s="90" customFormat="1" ht="12.75"/>
    <row r="219" s="90" customFormat="1" ht="12.75"/>
    <row r="220" s="90" customFormat="1" ht="12.75"/>
    <row r="221" s="90" customFormat="1" ht="12.75"/>
    <row r="222" s="90" customFormat="1" ht="12.75"/>
    <row r="223" s="90" customFormat="1" ht="12.75"/>
    <row r="224" s="90" customFormat="1" ht="12.75"/>
    <row r="225" s="90" customFormat="1" ht="12.75"/>
    <row r="226" s="90" customFormat="1" ht="12.75"/>
    <row r="227" s="90" customFormat="1" ht="12.75"/>
  </sheetData>
  <mergeCells count="170">
    <mergeCell ref="AZ8:BW8"/>
    <mergeCell ref="A10:P10"/>
    <mergeCell ref="Q10:U10"/>
    <mergeCell ref="V10:AA10"/>
    <mergeCell ref="AB10:AY10"/>
    <mergeCell ref="AZ10:BW10"/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BX10:CU10"/>
    <mergeCell ref="BX8:CU8"/>
    <mergeCell ref="A9:P9"/>
    <mergeCell ref="Q9:U9"/>
    <mergeCell ref="V9:AA9"/>
    <mergeCell ref="A8:P8"/>
    <mergeCell ref="Q8:U8"/>
    <mergeCell ref="V8:AA8"/>
    <mergeCell ref="AB8:AY8"/>
    <mergeCell ref="BD13:BE13"/>
    <mergeCell ref="BL13:BM13"/>
    <mergeCell ref="BT13:BU13"/>
    <mergeCell ref="CB13:CC13"/>
    <mergeCell ref="CJ13:CK13"/>
    <mergeCell ref="AB9:AY9"/>
    <mergeCell ref="AZ9:BW9"/>
    <mergeCell ref="BX9:CU9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CR13:CS13"/>
    <mergeCell ref="A13:P13"/>
    <mergeCell ref="Q13:U13"/>
    <mergeCell ref="V13:AA13"/>
    <mergeCell ref="AF13:AG13"/>
    <mergeCell ref="AN13:AO13"/>
    <mergeCell ref="AV13:AW13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Главбух</cp:lastModifiedBy>
  <cp:lastPrinted>2018-01-16T11:59:22Z</cp:lastPrinted>
  <dcterms:created xsi:type="dcterms:W3CDTF">2013-11-12T09:26:58Z</dcterms:created>
  <dcterms:modified xsi:type="dcterms:W3CDTF">2018-01-16T11:59:26Z</dcterms:modified>
</cp:coreProperties>
</file>